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516" windowHeight="9432" activeTab="0"/>
  </bookViews>
  <sheets>
    <sheet name="ФК очное" sheetId="1" r:id="rId1"/>
  </sheets>
  <definedNames>
    <definedName name="_xlnm.Print_Area" localSheetId="0">'ФК очное'!$A$7:$Q$110</definedName>
  </definedNames>
  <calcPr fullCalcOnLoad="1"/>
</workbook>
</file>

<file path=xl/sharedStrings.xml><?xml version="1.0" encoding="utf-8"?>
<sst xmlns="http://schemas.openxmlformats.org/spreadsheetml/2006/main" count="290" uniqueCount="234">
  <si>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</si>
  <si>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</si>
  <si>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</si>
  <si>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</si>
  <si>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</si>
  <si>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</si>
  <si>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</si>
  <si>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Обязательная аудиторная</t>
  </si>
  <si>
    <t>курсовых работ (проектов)</t>
  </si>
  <si>
    <t>Распределение обязательной нагрузки по курсам  и семестрам (час. в семестр)</t>
  </si>
  <si>
    <t>1 курс</t>
  </si>
  <si>
    <t>2 курс</t>
  </si>
  <si>
    <t>3 курс</t>
  </si>
  <si>
    <t>ОГСЭ.00</t>
  </si>
  <si>
    <t>ОГСЭ.01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</si>
  <si>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</si>
  <si>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</si>
  <si>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</si>
  <si>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</si>
  <si>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</si>
  <si>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</si>
  <si>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</si>
  <si>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</si>
  <si>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</si>
  <si>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П.00</t>
  </si>
  <si>
    <t>ОП.00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</si>
  <si>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</si>
  <si>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</si>
  <si>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</si>
  <si>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</si>
  <si>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</si>
  <si>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</si>
  <si>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</si>
  <si>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</si>
  <si>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Педагогика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</si>
  <si>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</si>
  <si>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</si>
  <si>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</si>
  <si>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</si>
  <si>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</si>
  <si>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</si>
  <si>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</si>
  <si>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</si>
  <si>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Преддипломная практика</t>
  </si>
  <si>
    <t xml:space="preserve">Психология </t>
  </si>
  <si>
    <t>ОП.09</t>
  </si>
  <si>
    <t>Т.О.</t>
  </si>
  <si>
    <t>ОД.</t>
  </si>
  <si>
    <t>Общеобразовательные дисциплины</t>
  </si>
  <si>
    <t>4 курс</t>
  </si>
  <si>
    <t>Правовое обеспечение профессиональной деятельности</t>
  </si>
  <si>
    <t>ОП.10</t>
  </si>
  <si>
    <t>Теоретическое обучение</t>
  </si>
  <si>
    <t>ВСЕГО</t>
  </si>
  <si>
    <t>Всего</t>
  </si>
  <si>
    <t>Учебная практика</t>
  </si>
  <si>
    <t>Экзамен</t>
  </si>
  <si>
    <t>Зачет</t>
  </si>
  <si>
    <t>ПП.01.</t>
  </si>
  <si>
    <t>Производственная практика</t>
  </si>
  <si>
    <t>ПП.02.</t>
  </si>
  <si>
    <t>ПДП</t>
  </si>
  <si>
    <t>4н</t>
  </si>
  <si>
    <t>ГИА</t>
  </si>
  <si>
    <t>Государственная итоговая аттестация</t>
  </si>
  <si>
    <t>6н</t>
  </si>
  <si>
    <t>Государственная (итоговая) аттестация</t>
  </si>
  <si>
    <t>1. Программа углубленной подготовки</t>
  </si>
  <si>
    <t>Защита дипломного проекта (работы) 2 недели</t>
  </si>
  <si>
    <t>Дифференцированный зачет</t>
  </si>
  <si>
    <t>Дисциплины, МДК, ПМ</t>
  </si>
  <si>
    <t>Выполнение дипломного проекта (работа) 4 недели</t>
  </si>
  <si>
    <t>2. План учебного процесса</t>
  </si>
  <si>
    <t>Анатомия</t>
  </si>
  <si>
    <t>Основы биомеханики</t>
  </si>
  <si>
    <t>ОП.08.01</t>
  </si>
  <si>
    <t>ОП.08.02</t>
  </si>
  <si>
    <t>ОП.08.03</t>
  </si>
  <si>
    <t>ОП.08.04</t>
  </si>
  <si>
    <t>ОП.08.05</t>
  </si>
  <si>
    <t>ОП.08.06</t>
  </si>
  <si>
    <t>Технология обучения игровым видам спорта</t>
  </si>
  <si>
    <t>Технология обучения сложнокоординационным видам спорта</t>
  </si>
  <si>
    <t>Туризм</t>
  </si>
  <si>
    <t>ОП.11</t>
  </si>
  <si>
    <t>Теория и история физической культуры</t>
  </si>
  <si>
    <t>Методика обучения предмету "Физическая культура"</t>
  </si>
  <si>
    <t>Теоретические и прикладные аспекты  методической работы учителя физической культуры</t>
  </si>
  <si>
    <t>МДК.03.01.</t>
  </si>
  <si>
    <t>Э(к)</t>
  </si>
  <si>
    <t xml:space="preserve"> - / ДЗ</t>
  </si>
  <si>
    <t xml:space="preserve"> - / Э</t>
  </si>
  <si>
    <t>ДЗ</t>
  </si>
  <si>
    <t>Физика</t>
  </si>
  <si>
    <t>Химия</t>
  </si>
  <si>
    <t>Биология</t>
  </si>
  <si>
    <t>.- / Э</t>
  </si>
  <si>
    <t>ДЗ / - / Э</t>
  </si>
  <si>
    <t xml:space="preserve">.- / Э </t>
  </si>
  <si>
    <t xml:space="preserve"> - / - /- /ДЗ</t>
  </si>
  <si>
    <t>УП.02.</t>
  </si>
  <si>
    <t xml:space="preserve"> УЧЕБНЫЙ ПЛАН</t>
  </si>
  <si>
    <t xml:space="preserve">основной  профессиональной образовательной программы 
среднего профессионального образования </t>
  </si>
  <si>
    <t>по программе углубленной подготовки</t>
  </si>
  <si>
    <t>Нормативный срок</t>
  </si>
  <si>
    <t xml:space="preserve">               3 г. 10 м. на базе основного общего образования</t>
  </si>
  <si>
    <t>Профиль получаемого профессионального образования  - естественнонаучный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</si>
  <si>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</si>
  <si>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</si>
  <si>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</si>
  <si>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</si>
  <si>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</si>
  <si>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(по курсам)</t>
  </si>
  <si>
    <t>преддипломная (для СПО)</t>
  </si>
  <si>
    <t>I курс</t>
  </si>
  <si>
    <t xml:space="preserve"> - </t>
  </si>
  <si>
    <t>II курс</t>
  </si>
  <si>
    <t>III курс</t>
  </si>
  <si>
    <t>IV курс</t>
  </si>
  <si>
    <t xml:space="preserve"> 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</si>
  <si>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</si>
  <si>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Форма обучения - очная</t>
  </si>
  <si>
    <t>Физиология с основами биохимии</t>
  </si>
  <si>
    <t>Гигиенические основы физической культуры и спорта</t>
  </si>
  <si>
    <t xml:space="preserve">Учебная практика </t>
  </si>
  <si>
    <t>История</t>
  </si>
  <si>
    <t>Информатика</t>
  </si>
  <si>
    <t>География</t>
  </si>
  <si>
    <t>Экология</t>
  </si>
  <si>
    <t>Общеобразовательные учебные дисциплины</t>
  </si>
  <si>
    <t>Обществознание (включая экономику и право)</t>
  </si>
  <si>
    <t>Физкультурно-спортивное совершенствование</t>
  </si>
  <si>
    <t>1   сем. 
17 нед.
17</t>
  </si>
  <si>
    <t>2 сем.    
22 нед.
22</t>
  </si>
  <si>
    <t>по профилю специальности</t>
  </si>
  <si>
    <t>Квалификация  - учитель физической культуры</t>
  </si>
  <si>
    <t>0УДБ.02</t>
  </si>
  <si>
    <t>0УДБ.03</t>
  </si>
  <si>
    <t>0УДБ.04</t>
  </si>
  <si>
    <t>0УДБ.05</t>
  </si>
  <si>
    <t>0УДБ.06</t>
  </si>
  <si>
    <t>0УДБ.08</t>
  </si>
  <si>
    <t>0УДБ.10</t>
  </si>
  <si>
    <t>ОУДБ.00</t>
  </si>
  <si>
    <t>0УДП.00</t>
  </si>
  <si>
    <t>Общеобразовательные учебные дисциплины (общие и по выбору) профильные</t>
  </si>
  <si>
    <t>2ДЗ/1Э</t>
  </si>
  <si>
    <r>
      <t xml:space="preserve">Основы философии </t>
    </r>
    <r>
      <rPr>
        <b/>
        <sz val="9"/>
        <rFont val="Times New Roman"/>
        <family val="1"/>
      </rPr>
      <t xml:space="preserve"> </t>
    </r>
  </si>
  <si>
    <r>
      <t xml:space="preserve">Психология общения </t>
    </r>
    <r>
      <rPr>
        <b/>
        <sz val="9"/>
        <rFont val="Times New Roman"/>
        <family val="1"/>
      </rPr>
      <t xml:space="preserve"> </t>
    </r>
  </si>
  <si>
    <r>
      <t xml:space="preserve">История </t>
    </r>
    <r>
      <rPr>
        <b/>
        <sz val="9"/>
        <rFont val="Times New Roman"/>
        <family val="1"/>
      </rPr>
      <t xml:space="preserve"> </t>
    </r>
  </si>
  <si>
    <r>
      <t>Иностранный язык</t>
    </r>
    <r>
      <rPr>
        <b/>
        <sz val="9"/>
        <rFont val="Times New Roman"/>
        <family val="1"/>
      </rPr>
      <t xml:space="preserve"> </t>
    </r>
  </si>
  <si>
    <t xml:space="preserve">Общий гуманитарный и социально-экономический цикл </t>
  </si>
  <si>
    <t xml:space="preserve">ОП.08 </t>
  </si>
  <si>
    <t>Основы врачебного контроля, лечебной физической культуры и массажа</t>
  </si>
  <si>
    <t xml:space="preserve">Общепрофессиональные дисциплины </t>
  </si>
  <si>
    <t xml:space="preserve">Преподавание физической культуры по основным общеобразовательным программам </t>
  </si>
  <si>
    <t>Методическое обеспечение процесса физического воспитания</t>
  </si>
  <si>
    <t>ПМ.04</t>
  </si>
  <si>
    <t>Основы предпринимательства и трудоустройства на работу</t>
  </si>
  <si>
    <t>МДК.04.01</t>
  </si>
  <si>
    <t>Способы поиска работы, трудоустройства</t>
  </si>
  <si>
    <t>МДК.04.02</t>
  </si>
  <si>
    <t>Основы предпринимательства, открытие собственного дела</t>
  </si>
  <si>
    <t>УП.04</t>
  </si>
  <si>
    <t>Методика внеурочной работы и дополнительного образования в области физической культуры</t>
  </si>
  <si>
    <t>4 сем. 
23 нед.
22/1</t>
  </si>
  <si>
    <t>УП.01</t>
  </si>
  <si>
    <t xml:space="preserve">Информатика и ИКТ в профессиональной деятельности </t>
  </si>
  <si>
    <r>
      <t xml:space="preserve">по программе подготовки специалистов среднего звена: </t>
    </r>
    <r>
      <rPr>
        <b/>
        <i/>
        <sz val="9"/>
        <rFont val="Times New Roman"/>
        <family val="1"/>
      </rPr>
      <t>49.02.01 Физическая культура</t>
    </r>
  </si>
  <si>
    <t xml:space="preserve">Математический и общий естественнонаучный цикл  </t>
  </si>
  <si>
    <t>Базовые и новые виды физкультурно-спортивной деятельности с методикой преподавания</t>
  </si>
  <si>
    <t>.-/З</t>
  </si>
  <si>
    <t xml:space="preserve"> - / - / ДЗ / </t>
  </si>
  <si>
    <t>1.1. Дипломный проект (работа) в форме выпускной квалификационной работы</t>
  </si>
  <si>
    <t xml:space="preserve">Аэробика  </t>
  </si>
  <si>
    <t>ГБПОУ  "Златоустовский педагогический колледж"</t>
  </si>
  <si>
    <t>Основы безопасности жезнедеятельности</t>
  </si>
  <si>
    <t xml:space="preserve">  </t>
  </si>
  <si>
    <t>8 сем.
13нед.
11/2</t>
  </si>
  <si>
    <t>.-/ ДЗ</t>
  </si>
  <si>
    <t>/ДЗ/</t>
  </si>
  <si>
    <t xml:space="preserve">лаб. и практ. занятий </t>
  </si>
  <si>
    <r>
      <t>Консультация</t>
    </r>
    <r>
      <rPr>
        <sz val="9"/>
        <rFont val="Times New Roman"/>
        <family val="1"/>
      </rPr>
      <t xml:space="preserve"> на учебную группу: 4 часа на одного обучащегося</t>
    </r>
  </si>
  <si>
    <t>-/-/ДЗ/-/-/Э</t>
  </si>
  <si>
    <t>3 сем.  
16нед.
16/1</t>
  </si>
  <si>
    <t>- / ДЗ</t>
  </si>
  <si>
    <t>5 сем.
16 нед.
14/2</t>
  </si>
  <si>
    <t>6 сем.
24 нед.
18/6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</si>
  <si>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</si>
  <si>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</si>
  <si>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</si>
  <si>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</si>
  <si>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</si>
  <si>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Литература</t>
  </si>
  <si>
    <t>Астрономия</t>
  </si>
  <si>
    <t>0УДБ.01.02</t>
  </si>
  <si>
    <t>0УДБ.01.01</t>
  </si>
  <si>
    <t>ОУДП.07</t>
  </si>
  <si>
    <t>ОУДП.09</t>
  </si>
  <si>
    <t>ОУДП.15</t>
  </si>
  <si>
    <t>0УДБ.16</t>
  </si>
  <si>
    <t>0УДБ.17</t>
  </si>
  <si>
    <t>0УДБ.18</t>
  </si>
  <si>
    <t>____________________________2018г.</t>
  </si>
  <si>
    <t>7 сем.
16нед.
12/4</t>
  </si>
  <si>
    <t xml:space="preserve">Технология обучения цикличным видам спорта </t>
  </si>
  <si>
    <t xml:space="preserve">   -/-/ДЗ</t>
  </si>
  <si>
    <t>ОП.12</t>
  </si>
  <si>
    <t>Основы когнитивной психологии</t>
  </si>
  <si>
    <t>УП.03</t>
  </si>
  <si>
    <t>ОП.13</t>
  </si>
  <si>
    <t>Организация экспериментально-исследовательской деятельности</t>
  </si>
  <si>
    <t>ЕН.03</t>
  </si>
  <si>
    <t>Информационные технологии в совершенствовании подготовки высококвалифицированных спортсменов</t>
  </si>
  <si>
    <t>.ДЗ/ -</t>
  </si>
  <si>
    <t>ОП.14</t>
  </si>
  <si>
    <t>Коррекционная и специальная педагогика</t>
  </si>
  <si>
    <t xml:space="preserve"> ДЗ / - / - / Э / - / ДЗ</t>
  </si>
  <si>
    <t>ДЗ/-/-/Э/-/Э</t>
  </si>
  <si>
    <t xml:space="preserve"> - / - / - / Э / -</t>
  </si>
  <si>
    <t>/ -/ДЗ</t>
  </si>
  <si>
    <t>-/Э</t>
  </si>
  <si>
    <t xml:space="preserve"> -/ДЗ/-/Э/-</t>
  </si>
  <si>
    <t>-/-/ДЗ/-/-/ДЗ</t>
  </si>
  <si>
    <t>4дз/2э</t>
  </si>
  <si>
    <t>3Дз/0э</t>
  </si>
  <si>
    <t>/15дз/10э</t>
  </si>
  <si>
    <t>0з/10дз/2э</t>
  </si>
  <si>
    <t>0з/12дз/3э</t>
  </si>
  <si>
    <t>-/З/</t>
  </si>
  <si>
    <t>2з/42дз/17э/4Э(к)</t>
  </si>
  <si>
    <t>2з/8дз/2Э/4Э(к)</t>
  </si>
  <si>
    <t>2з/23дз/12э/4Э(к)</t>
  </si>
  <si>
    <t>-/-/Э/-/-/Э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</si>
</sst>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/>
    </xf>
    <xf numFmtId="0" fontId="7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2" borderId="28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7" fillId="32" borderId="27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7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49" fontId="7" fillId="32" borderId="25" xfId="0" applyNumberFormat="1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vertical="center" wrapText="1"/>
    </xf>
    <xf numFmtId="49" fontId="6" fillId="32" borderId="36" xfId="0" applyNumberFormat="1" applyFont="1" applyFill="1" applyBorder="1" applyAlignment="1">
      <alignment horizontal="left" vertical="center" wrapText="1"/>
    </xf>
    <xf numFmtId="49" fontId="6" fillId="32" borderId="35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top" wrapText="1"/>
    </xf>
    <xf numFmtId="0" fontId="7" fillId="32" borderId="25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left"/>
    </xf>
    <xf numFmtId="0" fontId="7" fillId="32" borderId="38" xfId="0" applyFont="1" applyFill="1" applyBorder="1" applyAlignment="1">
      <alignment horizontal="left"/>
    </xf>
    <xf numFmtId="0" fontId="7" fillId="32" borderId="37" xfId="0" applyFont="1" applyFill="1" applyBorder="1" applyAlignment="1">
      <alignment horizontal="left"/>
    </xf>
    <xf numFmtId="0" fontId="7" fillId="32" borderId="39" xfId="0" applyFont="1" applyFill="1" applyBorder="1" applyAlignment="1">
      <alignment horizontal="left" vertical="center"/>
    </xf>
    <xf numFmtId="0" fontId="9" fillId="32" borderId="38" xfId="0" applyFont="1" applyFill="1" applyBorder="1" applyAlignment="1">
      <alignment horizontal="left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49" fontId="7" fillId="32" borderId="25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vertical="center" wrapText="1"/>
    </xf>
    <xf numFmtId="0" fontId="6" fillId="32" borderId="21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left"/>
    </xf>
    <xf numFmtId="0" fontId="6" fillId="32" borderId="32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/>
    </xf>
    <xf numFmtId="0" fontId="6" fillId="32" borderId="50" xfId="0" applyFont="1" applyFill="1" applyBorder="1" applyAlignment="1">
      <alignment/>
    </xf>
    <xf numFmtId="0" fontId="6" fillId="32" borderId="51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6" fillId="32" borderId="0" xfId="0" applyFont="1" applyFill="1" applyBorder="1" applyAlignment="1">
      <alignment vertical="top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vertical="justify"/>
    </xf>
    <xf numFmtId="0" fontId="6" fillId="33" borderId="12" xfId="0" applyFont="1" applyFill="1" applyBorder="1" applyAlignment="1">
      <alignment vertical="justify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/>
    </xf>
    <xf numFmtId="0" fontId="6" fillId="33" borderId="4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 vertical="center" shrinkToFit="1"/>
    </xf>
    <xf numFmtId="1" fontId="7" fillId="33" borderId="25" xfId="0" applyNumberFormat="1" applyFont="1" applyFill="1" applyBorder="1" applyAlignment="1">
      <alignment horizontal="center" vertical="center" shrinkToFit="1"/>
    </xf>
    <xf numFmtId="1" fontId="7" fillId="33" borderId="26" xfId="0" applyNumberFormat="1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/>
    </xf>
    <xf numFmtId="0" fontId="6" fillId="32" borderId="61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1" fontId="7" fillId="33" borderId="59" xfId="0" applyNumberFormat="1" applyFont="1" applyFill="1" applyBorder="1" applyAlignment="1">
      <alignment horizontal="center" vertical="center" shrinkToFit="1"/>
    </xf>
    <xf numFmtId="1" fontId="6" fillId="33" borderId="63" xfId="0" applyNumberFormat="1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justify"/>
    </xf>
    <xf numFmtId="0" fontId="6" fillId="33" borderId="52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1" fontId="6" fillId="33" borderId="53" xfId="0" applyNumberFormat="1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justify"/>
    </xf>
    <xf numFmtId="0" fontId="7" fillId="32" borderId="64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1" fontId="7" fillId="32" borderId="37" xfId="0" applyNumberFormat="1" applyFont="1" applyFill="1" applyBorder="1" applyAlignment="1">
      <alignment horizontal="center" vertical="center"/>
    </xf>
    <xf numFmtId="1" fontId="7" fillId="32" borderId="25" xfId="0" applyNumberFormat="1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vertical="center" wrapText="1"/>
    </xf>
    <xf numFmtId="0" fontId="6" fillId="32" borderId="52" xfId="0" applyFont="1" applyFill="1" applyBorder="1" applyAlignment="1">
      <alignment vertical="justify"/>
    </xf>
    <xf numFmtId="0" fontId="6" fillId="32" borderId="52" xfId="0" applyFont="1" applyFill="1" applyBorder="1" applyAlignment="1">
      <alignment vertical="center" wrapText="1"/>
    </xf>
    <xf numFmtId="49" fontId="6" fillId="33" borderId="45" xfId="0" applyNumberFormat="1" applyFont="1" applyFill="1" applyBorder="1" applyAlignment="1">
      <alignment horizontal="center" vertical="center" shrinkToFit="1"/>
    </xf>
    <xf numFmtId="1" fontId="6" fillId="33" borderId="16" xfId="0" applyNumberFormat="1" applyFont="1" applyFill="1" applyBorder="1" applyAlignment="1">
      <alignment horizontal="center" vertical="center" shrinkToFit="1"/>
    </xf>
    <xf numFmtId="1" fontId="6" fillId="33" borderId="21" xfId="0" applyNumberFormat="1" applyFont="1" applyFill="1" applyBorder="1" applyAlignment="1">
      <alignment horizontal="center" vertical="center" shrinkToFit="1"/>
    </xf>
    <xf numFmtId="1" fontId="6" fillId="33" borderId="17" xfId="0" applyNumberFormat="1" applyFont="1" applyFill="1" applyBorder="1" applyAlignment="1">
      <alignment horizontal="center" vertical="center" shrinkToFit="1"/>
    </xf>
    <xf numFmtId="0" fontId="7" fillId="32" borderId="65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/>
    </xf>
    <xf numFmtId="0" fontId="6" fillId="32" borderId="52" xfId="0" applyFont="1" applyFill="1" applyBorder="1" applyAlignment="1">
      <alignment vertical="top" wrapText="1"/>
    </xf>
    <xf numFmtId="0" fontId="7" fillId="32" borderId="60" xfId="0" applyFont="1" applyFill="1" applyBorder="1" applyAlignment="1">
      <alignment/>
    </xf>
    <xf numFmtId="0" fontId="7" fillId="32" borderId="48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6" fillId="32" borderId="48" xfId="0" applyFont="1" applyFill="1" applyBorder="1" applyAlignment="1">
      <alignment/>
    </xf>
    <xf numFmtId="0" fontId="6" fillId="32" borderId="67" xfId="0" applyFont="1" applyFill="1" applyBorder="1" applyAlignment="1">
      <alignment horizontal="left" vertical="center"/>
    </xf>
    <xf numFmtId="0" fontId="7" fillId="32" borderId="34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6" fillId="33" borderId="29" xfId="0" applyFont="1" applyFill="1" applyBorder="1" applyAlignment="1" quotePrefix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/>
    </xf>
    <xf numFmtId="0" fontId="6" fillId="32" borderId="45" xfId="0" applyFont="1" applyFill="1" applyBorder="1" applyAlignment="1">
      <alignment horizontal="left" vertical="center" wrapText="1"/>
    </xf>
    <xf numFmtId="0" fontId="6" fillId="32" borderId="39" xfId="0" applyFont="1" applyFill="1" applyBorder="1" applyAlignment="1">
      <alignment horizontal="left" vertical="center" wrapText="1"/>
    </xf>
    <xf numFmtId="1" fontId="7" fillId="32" borderId="37" xfId="0" applyNumberFormat="1" applyFont="1" applyFill="1" applyBorder="1" applyAlignment="1">
      <alignment horizontal="center"/>
    </xf>
    <xf numFmtId="1" fontId="7" fillId="32" borderId="25" xfId="0" applyNumberFormat="1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6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6" fillId="32" borderId="47" xfId="0" applyFont="1" applyFill="1" applyBorder="1" applyAlignment="1">
      <alignment horizontal="center"/>
    </xf>
    <xf numFmtId="0" fontId="3" fillId="32" borderId="0" xfId="55" applyFont="1" applyFill="1">
      <alignment/>
      <protection/>
    </xf>
    <xf numFmtId="0" fontId="12" fillId="32" borderId="0" xfId="56" applyFont="1" applyFill="1">
      <alignment/>
      <protection/>
    </xf>
    <xf numFmtId="0" fontId="3" fillId="32" borderId="0" xfId="56" applyFont="1" applyFill="1" applyAlignment="1">
      <alignment horizontal="left"/>
      <protection/>
    </xf>
    <xf numFmtId="0" fontId="3" fillId="33" borderId="0" xfId="56" applyFont="1" applyFill="1" applyAlignment="1">
      <alignment/>
      <protection/>
    </xf>
    <xf numFmtId="0" fontId="6" fillId="32" borderId="70" xfId="0" applyFont="1" applyFill="1" applyBorder="1" applyAlignment="1">
      <alignment horizontal="center" vertical="center"/>
    </xf>
    <xf numFmtId="0" fontId="6" fillId="32" borderId="71" xfId="0" applyFont="1" applyFill="1" applyBorder="1" applyAlignment="1">
      <alignment horizontal="center" vertical="center"/>
    </xf>
    <xf numFmtId="0" fontId="6" fillId="32" borderId="72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7" fillId="32" borderId="73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74" xfId="0" applyFont="1" applyFill="1" applyBorder="1" applyAlignment="1">
      <alignment horizontal="center"/>
    </xf>
    <xf numFmtId="0" fontId="6" fillId="32" borderId="66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left" vertical="center" wrapText="1"/>
    </xf>
    <xf numFmtId="0" fontId="7" fillId="32" borderId="75" xfId="0" applyFont="1" applyFill="1" applyBorder="1" applyAlignment="1">
      <alignment horizontal="center" vertical="center"/>
    </xf>
    <xf numFmtId="1" fontId="7" fillId="32" borderId="65" xfId="0" applyNumberFormat="1" applyFont="1" applyFill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/>
    </xf>
    <xf numFmtId="0" fontId="7" fillId="32" borderId="75" xfId="0" applyFont="1" applyFill="1" applyBorder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6" fillId="32" borderId="76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/>
    </xf>
    <xf numFmtId="0" fontId="7" fillId="32" borderId="55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left" vertical="center" wrapText="1"/>
    </xf>
    <xf numFmtId="0" fontId="6" fillId="32" borderId="78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79" xfId="0" applyFont="1" applyFill="1" applyBorder="1" applyAlignment="1" quotePrefix="1">
      <alignment horizontal="center" vertical="center"/>
    </xf>
    <xf numFmtId="0" fontId="9" fillId="32" borderId="34" xfId="0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 quotePrefix="1">
      <alignment horizontal="center" vertical="center" shrinkToFit="1"/>
    </xf>
    <xf numFmtId="0" fontId="6" fillId="32" borderId="78" xfId="0" applyFont="1" applyFill="1" applyBorder="1" applyAlignment="1">
      <alignment horizontal="left" vertical="center" wrapText="1"/>
    </xf>
    <xf numFmtId="0" fontId="6" fillId="32" borderId="79" xfId="0" applyFont="1" applyFill="1" applyBorder="1" applyAlignment="1">
      <alignment horizontal="left" vertical="center" wrapText="1"/>
    </xf>
    <xf numFmtId="0" fontId="8" fillId="32" borderId="79" xfId="0" applyFont="1" applyFill="1" applyBorder="1" applyAlignment="1">
      <alignment horizontal="left" vertical="center" wrapText="1"/>
    </xf>
    <xf numFmtId="0" fontId="6" fillId="32" borderId="80" xfId="0" applyFont="1" applyFill="1" applyBorder="1" applyAlignment="1">
      <alignment horizontal="left" vertical="center" wrapText="1"/>
    </xf>
    <xf numFmtId="0" fontId="9" fillId="32" borderId="6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3" fillId="33" borderId="0" xfId="56" applyFont="1" applyFill="1" applyAlignment="1">
      <alignment horizontal="left" vertical="center"/>
      <protection/>
    </xf>
    <xf numFmtId="0" fontId="7" fillId="32" borderId="5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59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2" borderId="81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left" vertical="center"/>
    </xf>
    <xf numFmtId="0" fontId="6" fillId="32" borderId="59" xfId="0" applyFont="1" applyFill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center" vertical="center" textRotation="90" wrapText="1"/>
    </xf>
    <xf numFmtId="0" fontId="6" fillId="32" borderId="68" xfId="0" applyFont="1" applyFill="1" applyBorder="1" applyAlignment="1">
      <alignment horizontal="center" textRotation="90" wrapText="1"/>
    </xf>
    <xf numFmtId="0" fontId="6" fillId="32" borderId="67" xfId="0" applyFont="1" applyFill="1" applyBorder="1" applyAlignment="1">
      <alignment horizontal="center" textRotation="90" wrapText="1"/>
    </xf>
    <xf numFmtId="0" fontId="6" fillId="32" borderId="39" xfId="0" applyFont="1" applyFill="1" applyBorder="1" applyAlignment="1">
      <alignment horizontal="center" textRotation="90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textRotation="90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left"/>
    </xf>
    <xf numFmtId="0" fontId="6" fillId="32" borderId="37" xfId="0" applyFont="1" applyFill="1" applyBorder="1" applyAlignment="1">
      <alignment horizontal="left"/>
    </xf>
    <xf numFmtId="0" fontId="6" fillId="32" borderId="26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left"/>
    </xf>
    <xf numFmtId="0" fontId="6" fillId="32" borderId="68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6" fillId="32" borderId="49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73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left" vertical="center"/>
    </xf>
    <xf numFmtId="0" fontId="6" fillId="32" borderId="38" xfId="0" applyFont="1" applyFill="1" applyBorder="1" applyAlignment="1">
      <alignment horizontal="left" vertical="center"/>
    </xf>
    <xf numFmtId="0" fontId="6" fillId="32" borderId="8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 wrapText="1"/>
    </xf>
    <xf numFmtId="0" fontId="7" fillId="32" borderId="25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6" fillId="32" borderId="83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ЕБНЫЙ ПЛАН ХГО ЗПК 2012 !" xfId="55"/>
    <cellStyle name="Обычный_УЧЕБНЫЙ ПЛАН ШО ЗП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2"/>
  <sheetViews>
    <sheetView tabSelected="1" zoomScaleSheetLayoutView="100" workbookViewId="0" topLeftCell="A69">
      <selection activeCell="E75" sqref="E75"/>
    </sheetView>
  </sheetViews>
  <sheetFormatPr defaultColWidth="9.125" defaultRowHeight="12.75"/>
  <cols>
    <col min="1" max="1" width="12.875" style="21" customWidth="1"/>
    <col min="2" max="2" width="64.50390625" style="21" customWidth="1"/>
    <col min="3" max="3" width="14.625" style="21" customWidth="1"/>
    <col min="4" max="4" width="7.625" style="21" customWidth="1"/>
    <col min="5" max="5" width="6.875" style="21" customWidth="1"/>
    <col min="6" max="6" width="8.875" style="21" customWidth="1"/>
    <col min="7" max="7" width="9.00390625" style="21" customWidth="1"/>
    <col min="8" max="8" width="4.50390625" style="21" customWidth="1"/>
    <col min="9" max="9" width="7.875" style="21" customWidth="1"/>
    <col min="10" max="10" width="8.50390625" style="21" customWidth="1"/>
    <col min="11" max="11" width="7.50390625" style="21" customWidth="1"/>
    <col min="12" max="12" width="7.625" style="21" customWidth="1"/>
    <col min="13" max="13" width="7.50390625" style="21" customWidth="1"/>
    <col min="14" max="14" width="8.125" style="21" customWidth="1"/>
    <col min="15" max="15" width="8.50390625" style="21" customWidth="1"/>
    <col min="16" max="16" width="9.125" style="21" customWidth="1"/>
    <col min="17" max="16384" width="9.125" style="31" customWidth="1"/>
  </cols>
  <sheetData>
    <row r="2" spans="2:15" ht="21" customHeight="1">
      <c r="B2" s="217"/>
      <c r="K2" s="219" t="s">
        <v>188</v>
      </c>
      <c r="L2" s="219"/>
      <c r="M2" s="219"/>
      <c r="N2" s="219"/>
      <c r="O2" s="219"/>
    </row>
    <row r="3" spans="2:15" ht="15">
      <c r="B3" s="217"/>
      <c r="K3" s="219" t="s">
        <v>189</v>
      </c>
      <c r="L3" s="219"/>
      <c r="M3" s="219"/>
      <c r="N3" s="219"/>
      <c r="O3" s="219"/>
    </row>
    <row r="4" spans="2:15" ht="18">
      <c r="B4" s="218"/>
      <c r="K4" s="220" t="s">
        <v>190</v>
      </c>
      <c r="L4" s="220"/>
      <c r="M4" s="220"/>
      <c r="N4" s="220"/>
      <c r="O4" s="220"/>
    </row>
    <row r="5" spans="11:15" ht="15">
      <c r="K5" s="259" t="s">
        <v>191</v>
      </c>
      <c r="L5" s="259"/>
      <c r="M5" s="259"/>
      <c r="N5" s="259"/>
      <c r="O5" s="259"/>
    </row>
    <row r="6" spans="11:15" ht="15">
      <c r="K6" s="259" t="s">
        <v>203</v>
      </c>
      <c r="L6" s="259"/>
      <c r="M6" s="259"/>
      <c r="N6" s="259"/>
      <c r="O6" s="259"/>
    </row>
    <row r="7" spans="1:9" ht="12" customHeight="1">
      <c r="A7" s="31"/>
      <c r="B7" s="31"/>
      <c r="C7" s="301" t="s">
        <v>101</v>
      </c>
      <c r="D7" s="301"/>
      <c r="E7" s="301"/>
      <c r="F7" s="301"/>
      <c r="G7" s="301"/>
      <c r="H7" s="301"/>
      <c r="I7" s="301"/>
    </row>
    <row r="8" spans="1:18" ht="12" customHeight="1">
      <c r="A8" s="101"/>
      <c r="B8" s="63"/>
      <c r="C8" s="307" t="s">
        <v>102</v>
      </c>
      <c r="D8" s="307"/>
      <c r="E8" s="307"/>
      <c r="F8" s="307"/>
      <c r="G8" s="307"/>
      <c r="H8" s="307"/>
      <c r="I8" s="307"/>
      <c r="J8" s="22"/>
      <c r="K8" s="22"/>
      <c r="L8" s="22"/>
      <c r="M8" s="22"/>
      <c r="N8" s="214"/>
      <c r="O8" s="214"/>
      <c r="P8" s="214"/>
      <c r="Q8" s="214"/>
      <c r="R8" s="214"/>
    </row>
    <row r="9" spans="1:18" ht="12" customHeight="1">
      <c r="A9" s="63"/>
      <c r="B9" s="63"/>
      <c r="C9" s="305" t="s">
        <v>175</v>
      </c>
      <c r="D9" s="305"/>
      <c r="E9" s="305"/>
      <c r="F9" s="305"/>
      <c r="G9" s="305"/>
      <c r="H9" s="305"/>
      <c r="I9" s="305"/>
      <c r="J9" s="22"/>
      <c r="K9" s="22"/>
      <c r="L9" s="22"/>
      <c r="M9" s="22"/>
      <c r="N9" s="215"/>
      <c r="O9" s="215"/>
      <c r="P9" s="215"/>
      <c r="Q9" s="215"/>
      <c r="R9" s="215"/>
    </row>
    <row r="10" spans="1:18" ht="12" customHeight="1">
      <c r="A10" s="58"/>
      <c r="B10" s="63"/>
      <c r="C10" s="58" t="s">
        <v>168</v>
      </c>
      <c r="D10" s="58"/>
      <c r="E10" s="58"/>
      <c r="F10" s="58"/>
      <c r="G10" s="58"/>
      <c r="H10" s="58"/>
      <c r="I10" s="58"/>
      <c r="J10" s="22"/>
      <c r="K10" s="22"/>
      <c r="L10" s="22"/>
      <c r="M10" s="22"/>
      <c r="N10" s="314"/>
      <c r="O10" s="314"/>
      <c r="P10" s="314"/>
      <c r="Q10" s="314"/>
      <c r="R10" s="314"/>
    </row>
    <row r="11" spans="1:18" ht="12" customHeight="1">
      <c r="A11" s="63"/>
      <c r="B11" s="63"/>
      <c r="C11" s="302" t="s">
        <v>103</v>
      </c>
      <c r="D11" s="302"/>
      <c r="E11" s="302"/>
      <c r="F11" s="302"/>
      <c r="G11" s="302"/>
      <c r="H11" s="302"/>
      <c r="I11" s="302"/>
      <c r="J11" s="22"/>
      <c r="K11" s="22"/>
      <c r="L11" s="22"/>
      <c r="M11" s="22"/>
      <c r="N11" s="311"/>
      <c r="O11" s="311"/>
      <c r="P11" s="311"/>
      <c r="Q11" s="63"/>
      <c r="R11" s="63"/>
    </row>
    <row r="12" spans="1:18" ht="12" customHeight="1">
      <c r="A12" s="101"/>
      <c r="B12" s="63"/>
      <c r="C12" s="305" t="s">
        <v>135</v>
      </c>
      <c r="D12" s="305"/>
      <c r="E12" s="305"/>
      <c r="F12" s="305"/>
      <c r="G12" s="305"/>
      <c r="H12" s="305"/>
      <c r="I12" s="305"/>
      <c r="J12" s="22"/>
      <c r="K12" s="22"/>
      <c r="L12" s="22"/>
      <c r="M12" s="22"/>
      <c r="N12" s="304"/>
      <c r="O12" s="304"/>
      <c r="P12" s="304"/>
      <c r="Q12" s="63"/>
      <c r="R12" s="63"/>
    </row>
    <row r="13" spans="1:18" ht="12" customHeight="1">
      <c r="A13" s="101"/>
      <c r="B13" s="63"/>
      <c r="C13" s="306" t="s">
        <v>121</v>
      </c>
      <c r="D13" s="306"/>
      <c r="E13" s="306"/>
      <c r="F13" s="306"/>
      <c r="G13" s="306"/>
      <c r="H13" s="306"/>
      <c r="I13" s="306"/>
      <c r="J13" s="22"/>
      <c r="K13" s="22"/>
      <c r="L13" s="22"/>
      <c r="M13" s="22"/>
      <c r="N13" s="22"/>
      <c r="O13" s="22"/>
      <c r="P13" s="22"/>
      <c r="Q13" s="63"/>
      <c r="R13" s="63"/>
    </row>
    <row r="14" spans="1:18" ht="12" customHeight="1">
      <c r="A14" s="101"/>
      <c r="B14" s="63"/>
      <c r="C14" s="305" t="s">
        <v>104</v>
      </c>
      <c r="D14" s="305"/>
      <c r="E14" s="305"/>
      <c r="F14" s="305"/>
      <c r="G14" s="305"/>
      <c r="H14" s="305"/>
      <c r="I14" s="305"/>
      <c r="J14" s="22"/>
      <c r="K14" s="22"/>
      <c r="L14" s="22"/>
      <c r="M14" s="22"/>
      <c r="N14" s="22"/>
      <c r="O14" s="22"/>
      <c r="P14" s="22"/>
      <c r="Q14" s="63"/>
      <c r="R14" s="63"/>
    </row>
    <row r="15" spans="1:18" ht="12" customHeight="1">
      <c r="A15" s="101"/>
      <c r="B15" s="63"/>
      <c r="C15" s="63" t="s">
        <v>105</v>
      </c>
      <c r="D15" s="22"/>
      <c r="E15" s="22"/>
      <c r="F15" s="22"/>
      <c r="G15" s="64"/>
      <c r="H15" s="64"/>
      <c r="I15" s="64"/>
      <c r="J15" s="22"/>
      <c r="K15" s="22"/>
      <c r="L15" s="22"/>
      <c r="M15" s="22"/>
      <c r="N15" s="22"/>
      <c r="O15" s="22"/>
      <c r="P15" s="22"/>
      <c r="Q15" s="63"/>
      <c r="R15" s="63"/>
    </row>
    <row r="16" spans="1:18" ht="12" customHeight="1">
      <c r="A16" s="101"/>
      <c r="B16" s="63"/>
      <c r="C16" s="63" t="s">
        <v>106</v>
      </c>
      <c r="D16" s="22"/>
      <c r="E16" s="22"/>
      <c r="F16" s="22"/>
      <c r="G16" s="64"/>
      <c r="H16" s="64"/>
      <c r="I16" s="64"/>
      <c r="J16" s="22"/>
      <c r="K16" s="22"/>
      <c r="L16" s="22"/>
      <c r="M16" s="22"/>
      <c r="N16" s="22"/>
      <c r="O16" s="22"/>
      <c r="P16" s="22"/>
      <c r="Q16" s="63"/>
      <c r="R16" s="63"/>
    </row>
    <row r="17" spans="1:18" ht="12" customHeight="1">
      <c r="A17" s="303" t="s">
        <v>107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63"/>
      <c r="R17" s="63"/>
    </row>
    <row r="18" spans="1:18" ht="12" customHeight="1" thickBo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63"/>
      <c r="R18" s="63"/>
    </row>
    <row r="19" spans="1:16" ht="25.5" customHeight="1" thickBot="1">
      <c r="A19" s="284" t="s">
        <v>108</v>
      </c>
      <c r="B19" s="284" t="s">
        <v>109</v>
      </c>
      <c r="C19" s="284" t="s">
        <v>55</v>
      </c>
      <c r="D19" s="284" t="s">
        <v>59</v>
      </c>
      <c r="E19" s="284"/>
      <c r="F19" s="284"/>
      <c r="G19" s="284" t="s">
        <v>110</v>
      </c>
      <c r="H19" s="284"/>
      <c r="I19" s="284"/>
      <c r="J19" s="284"/>
      <c r="K19" s="284" t="s">
        <v>66</v>
      </c>
      <c r="L19" s="284"/>
      <c r="M19" s="310" t="s">
        <v>111</v>
      </c>
      <c r="N19" s="310"/>
      <c r="O19" s="310" t="s">
        <v>112</v>
      </c>
      <c r="P19" s="310"/>
    </row>
    <row r="20" spans="1:16" ht="48" customHeight="1" thickBot="1">
      <c r="A20" s="284"/>
      <c r="B20" s="284"/>
      <c r="C20" s="284"/>
      <c r="D20" s="25" t="s">
        <v>134</v>
      </c>
      <c r="E20" s="284" t="s">
        <v>113</v>
      </c>
      <c r="F20" s="284"/>
      <c r="G20" s="284"/>
      <c r="H20" s="284"/>
      <c r="I20" s="284"/>
      <c r="J20" s="284"/>
      <c r="K20" s="284"/>
      <c r="L20" s="284"/>
      <c r="M20" s="310"/>
      <c r="N20" s="310"/>
      <c r="O20" s="310"/>
      <c r="P20" s="310"/>
    </row>
    <row r="21" spans="1:16" ht="12" customHeight="1" thickBot="1">
      <c r="A21" s="65">
        <v>1</v>
      </c>
      <c r="B21" s="65">
        <v>2</v>
      </c>
      <c r="C21" s="65">
        <v>3</v>
      </c>
      <c r="D21" s="65">
        <v>4</v>
      </c>
      <c r="E21" s="327">
        <v>5</v>
      </c>
      <c r="F21" s="327"/>
      <c r="G21" s="327">
        <v>6</v>
      </c>
      <c r="H21" s="327"/>
      <c r="I21" s="327"/>
      <c r="J21" s="327"/>
      <c r="K21" s="312">
        <v>7</v>
      </c>
      <c r="L21" s="312"/>
      <c r="M21" s="312">
        <v>8</v>
      </c>
      <c r="N21" s="312"/>
      <c r="O21" s="312">
        <v>9</v>
      </c>
      <c r="P21" s="312"/>
    </row>
    <row r="22" spans="1:16" ht="12" customHeight="1">
      <c r="A22" s="211" t="s">
        <v>114</v>
      </c>
      <c r="B22" s="212">
        <v>39</v>
      </c>
      <c r="C22" s="212">
        <v>0</v>
      </c>
      <c r="D22" s="212">
        <v>0</v>
      </c>
      <c r="E22" s="313" t="s">
        <v>115</v>
      </c>
      <c r="F22" s="313"/>
      <c r="G22" s="313">
        <v>2</v>
      </c>
      <c r="H22" s="313"/>
      <c r="I22" s="313"/>
      <c r="J22" s="313"/>
      <c r="K22" s="313" t="s">
        <v>115</v>
      </c>
      <c r="L22" s="313"/>
      <c r="M22" s="320">
        <v>11</v>
      </c>
      <c r="N22" s="321"/>
      <c r="O22" s="308">
        <f>SUM(B22:N22)</f>
        <v>52</v>
      </c>
      <c r="P22" s="309"/>
    </row>
    <row r="23" spans="1:16" ht="12" customHeight="1">
      <c r="A23" s="66" t="s">
        <v>116</v>
      </c>
      <c r="B23" s="67">
        <v>38</v>
      </c>
      <c r="C23" s="67">
        <v>2</v>
      </c>
      <c r="D23" s="52">
        <v>0</v>
      </c>
      <c r="E23" s="319" t="s">
        <v>115</v>
      </c>
      <c r="F23" s="319"/>
      <c r="G23" s="319">
        <v>1</v>
      </c>
      <c r="H23" s="319"/>
      <c r="I23" s="319"/>
      <c r="J23" s="319"/>
      <c r="K23" s="319" t="s">
        <v>115</v>
      </c>
      <c r="L23" s="319"/>
      <c r="M23" s="322">
        <v>11</v>
      </c>
      <c r="N23" s="323"/>
      <c r="O23" s="315">
        <f>SUM(B23:N23)</f>
        <v>52</v>
      </c>
      <c r="P23" s="316"/>
    </row>
    <row r="24" spans="1:16" ht="12" customHeight="1">
      <c r="A24" s="66" t="s">
        <v>117</v>
      </c>
      <c r="B24" s="67">
        <v>32</v>
      </c>
      <c r="C24" s="67">
        <v>1</v>
      </c>
      <c r="D24" s="67">
        <v>7</v>
      </c>
      <c r="E24" s="319" t="s">
        <v>115</v>
      </c>
      <c r="F24" s="319"/>
      <c r="G24" s="319">
        <v>2</v>
      </c>
      <c r="H24" s="319"/>
      <c r="I24" s="319"/>
      <c r="J24" s="319"/>
      <c r="K24" s="319" t="s">
        <v>115</v>
      </c>
      <c r="L24" s="319"/>
      <c r="M24" s="322">
        <v>10</v>
      </c>
      <c r="N24" s="323"/>
      <c r="O24" s="315">
        <f>SUM(B24:N24)</f>
        <v>52</v>
      </c>
      <c r="P24" s="316"/>
    </row>
    <row r="25" spans="1:16" ht="12" customHeight="1" thickBot="1">
      <c r="A25" s="213" t="s">
        <v>118</v>
      </c>
      <c r="B25" s="92">
        <v>23</v>
      </c>
      <c r="C25" s="92">
        <v>2</v>
      </c>
      <c r="D25" s="92">
        <v>4</v>
      </c>
      <c r="E25" s="326">
        <v>4</v>
      </c>
      <c r="F25" s="326"/>
      <c r="G25" s="326">
        <v>2</v>
      </c>
      <c r="H25" s="326"/>
      <c r="I25" s="326"/>
      <c r="J25" s="326"/>
      <c r="K25" s="325">
        <v>6</v>
      </c>
      <c r="L25" s="325"/>
      <c r="M25" s="325">
        <v>2</v>
      </c>
      <c r="N25" s="328"/>
      <c r="O25" s="317">
        <f>SUM(B25:N25)</f>
        <v>43</v>
      </c>
      <c r="P25" s="318"/>
    </row>
    <row r="26" spans="1:16" ht="15.75" customHeight="1" thickBot="1">
      <c r="A26" s="65" t="s">
        <v>54</v>
      </c>
      <c r="B26" s="65">
        <f>SUM(B22:B25)</f>
        <v>132</v>
      </c>
      <c r="C26" s="65">
        <f>SUM(C22:C25)</f>
        <v>5</v>
      </c>
      <c r="D26" s="65">
        <f>SUM(D22:D25)</f>
        <v>11</v>
      </c>
      <c r="E26" s="327">
        <f>SUM(E22:E25)</f>
        <v>4</v>
      </c>
      <c r="F26" s="327"/>
      <c r="G26" s="327">
        <f>SUM(G22:J25)</f>
        <v>7</v>
      </c>
      <c r="H26" s="327"/>
      <c r="I26" s="327"/>
      <c r="J26" s="327"/>
      <c r="K26" s="312">
        <v>6</v>
      </c>
      <c r="L26" s="312"/>
      <c r="M26" s="312">
        <v>34</v>
      </c>
      <c r="N26" s="312"/>
      <c r="O26" s="312">
        <f>SUM(B26:N26)</f>
        <v>199</v>
      </c>
      <c r="P26" s="312"/>
    </row>
    <row r="27" spans="1:16" ht="21" customHeight="1" thickBot="1">
      <c r="A27" s="324" t="s">
        <v>72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16" ht="15" customHeight="1" thickBot="1">
      <c r="A28" s="280" t="s">
        <v>0</v>
      </c>
      <c r="B28" s="263" t="s">
        <v>1</v>
      </c>
      <c r="C28" s="277" t="s">
        <v>2</v>
      </c>
      <c r="D28" s="262" t="s">
        <v>3</v>
      </c>
      <c r="E28" s="263"/>
      <c r="F28" s="263"/>
      <c r="G28" s="263"/>
      <c r="H28" s="264"/>
      <c r="I28" s="284" t="s">
        <v>9</v>
      </c>
      <c r="J28" s="284"/>
      <c r="K28" s="284"/>
      <c r="L28" s="284"/>
      <c r="M28" s="284"/>
      <c r="N28" s="284"/>
      <c r="O28" s="284"/>
      <c r="P28" s="284"/>
    </row>
    <row r="29" spans="1:16" ht="15" customHeight="1" thickBot="1">
      <c r="A29" s="281"/>
      <c r="B29" s="263"/>
      <c r="C29" s="278"/>
      <c r="D29" s="283" t="s">
        <v>4</v>
      </c>
      <c r="E29" s="276" t="s">
        <v>5</v>
      </c>
      <c r="F29" s="262" t="s">
        <v>7</v>
      </c>
      <c r="G29" s="263"/>
      <c r="H29" s="264"/>
      <c r="I29" s="284"/>
      <c r="J29" s="284"/>
      <c r="K29" s="284"/>
      <c r="L29" s="284"/>
      <c r="M29" s="284"/>
      <c r="N29" s="284"/>
      <c r="O29" s="284"/>
      <c r="P29" s="284"/>
    </row>
    <row r="30" spans="1:16" ht="15" customHeight="1" thickBot="1">
      <c r="A30" s="281"/>
      <c r="B30" s="263"/>
      <c r="C30" s="278"/>
      <c r="D30" s="283"/>
      <c r="E30" s="276"/>
      <c r="F30" s="276" t="s">
        <v>6</v>
      </c>
      <c r="G30" s="263"/>
      <c r="H30" s="264"/>
      <c r="I30" s="284" t="s">
        <v>10</v>
      </c>
      <c r="J30" s="284"/>
      <c r="K30" s="284" t="s">
        <v>11</v>
      </c>
      <c r="L30" s="284"/>
      <c r="M30" s="284" t="s">
        <v>12</v>
      </c>
      <c r="N30" s="284"/>
      <c r="O30" s="288" t="s">
        <v>49</v>
      </c>
      <c r="P30" s="288"/>
    </row>
    <row r="31" spans="1:16" ht="81.75" customHeight="1" thickBot="1">
      <c r="A31" s="281"/>
      <c r="B31" s="263"/>
      <c r="C31" s="278"/>
      <c r="D31" s="283"/>
      <c r="E31" s="276"/>
      <c r="F31" s="276"/>
      <c r="G31" s="276" t="s">
        <v>181</v>
      </c>
      <c r="H31" s="277" t="s">
        <v>8</v>
      </c>
      <c r="I31" s="269" t="s">
        <v>132</v>
      </c>
      <c r="J31" s="269" t="s">
        <v>133</v>
      </c>
      <c r="K31" s="269" t="s">
        <v>184</v>
      </c>
      <c r="L31" s="269" t="s">
        <v>165</v>
      </c>
      <c r="M31" s="269" t="s">
        <v>186</v>
      </c>
      <c r="N31" s="269" t="s">
        <v>187</v>
      </c>
      <c r="O31" s="269" t="s">
        <v>204</v>
      </c>
      <c r="P31" s="269" t="s">
        <v>178</v>
      </c>
    </row>
    <row r="32" spans="1:16" ht="13.5" customHeight="1" thickBot="1">
      <c r="A32" s="281"/>
      <c r="B32" s="263"/>
      <c r="C32" s="278"/>
      <c r="D32" s="283"/>
      <c r="E32" s="276"/>
      <c r="F32" s="276"/>
      <c r="G32" s="276"/>
      <c r="H32" s="278"/>
      <c r="I32" s="270"/>
      <c r="J32" s="270"/>
      <c r="K32" s="270"/>
      <c r="L32" s="270"/>
      <c r="M32" s="270"/>
      <c r="N32" s="270"/>
      <c r="O32" s="270"/>
      <c r="P32" s="270"/>
    </row>
    <row r="33" spans="1:16" ht="13.5" customHeight="1" thickBot="1">
      <c r="A33" s="282"/>
      <c r="B33" s="263"/>
      <c r="C33" s="279"/>
      <c r="D33" s="283"/>
      <c r="E33" s="276"/>
      <c r="F33" s="276"/>
      <c r="G33" s="276"/>
      <c r="H33" s="279"/>
      <c r="I33" s="271"/>
      <c r="J33" s="271"/>
      <c r="K33" s="271"/>
      <c r="L33" s="271"/>
      <c r="M33" s="271"/>
      <c r="N33" s="271"/>
      <c r="O33" s="271"/>
      <c r="P33" s="271"/>
    </row>
    <row r="34" spans="1:16" ht="12" thickBot="1">
      <c r="A34" s="68">
        <v>1</v>
      </c>
      <c r="B34" s="69">
        <v>2</v>
      </c>
      <c r="C34" s="40">
        <v>3</v>
      </c>
      <c r="D34" s="26">
        <v>4</v>
      </c>
      <c r="E34" s="40">
        <v>5</v>
      </c>
      <c r="F34" s="40">
        <v>6</v>
      </c>
      <c r="G34" s="26">
        <v>7</v>
      </c>
      <c r="H34" s="40">
        <v>8</v>
      </c>
      <c r="I34" s="40">
        <v>11</v>
      </c>
      <c r="J34" s="40">
        <v>12</v>
      </c>
      <c r="K34" s="26">
        <v>13</v>
      </c>
      <c r="L34" s="40">
        <v>14</v>
      </c>
      <c r="M34" s="40">
        <v>15</v>
      </c>
      <c r="N34" s="26">
        <v>16</v>
      </c>
      <c r="O34" s="40">
        <v>17</v>
      </c>
      <c r="P34" s="40">
        <v>18</v>
      </c>
    </row>
    <row r="35" spans="1:16" ht="12" customHeight="1" thickBot="1">
      <c r="A35" s="70" t="s">
        <v>46</v>
      </c>
      <c r="B35" s="71" t="s">
        <v>52</v>
      </c>
      <c r="C35" s="77"/>
      <c r="D35" s="208">
        <f>SUM(D38:D49,D51:D53,D55:D58,D60:D62,D65:D84,D87,D91,D95,D98:D99)</f>
        <v>7146</v>
      </c>
      <c r="E35" s="209">
        <f>SUM(E38:E49,E51:E53,E55:E58,E60:E62,E65:E84,E87:E89,E91:E93,E95:E96,E98:E100)</f>
        <v>2394</v>
      </c>
      <c r="F35" s="209">
        <f>SUM(F38:F49,F51:F53,F55:F58,F60:F62,F65:F84,F87,F91,F95,F98:F99)</f>
        <v>4752</v>
      </c>
      <c r="G35" s="209">
        <f>G36+G54+G59+G63</f>
        <v>2326</v>
      </c>
      <c r="H35" s="187"/>
      <c r="I35" s="186">
        <f>I36</f>
        <v>612</v>
      </c>
      <c r="J35" s="6">
        <f>J36</f>
        <v>792</v>
      </c>
      <c r="K35" s="6" t="s">
        <v>119</v>
      </c>
      <c r="L35" s="6"/>
      <c r="M35" s="6"/>
      <c r="N35" s="6"/>
      <c r="O35" s="6"/>
      <c r="P35" s="187"/>
    </row>
    <row r="36" spans="1:16" ht="12" customHeight="1" thickBot="1">
      <c r="A36" s="70" t="s">
        <v>47</v>
      </c>
      <c r="B36" s="72" t="s">
        <v>48</v>
      </c>
      <c r="C36" s="77" t="s">
        <v>228</v>
      </c>
      <c r="D36" s="210">
        <f>SUM(D50,D37)</f>
        <v>2106</v>
      </c>
      <c r="E36" s="149">
        <f>SUM(E50,E37)</f>
        <v>702</v>
      </c>
      <c r="F36" s="149">
        <f>SUM(I36,J36)</f>
        <v>1404</v>
      </c>
      <c r="G36" s="149">
        <f>SUM(G38:G49,G51:G53)</f>
        <v>845</v>
      </c>
      <c r="H36" s="187"/>
      <c r="I36" s="186">
        <f>SUM(I37,I50)</f>
        <v>612</v>
      </c>
      <c r="J36" s="6">
        <f>SUM(J37,J50)</f>
        <v>792</v>
      </c>
      <c r="K36" s="27"/>
      <c r="L36" s="27"/>
      <c r="M36" s="27"/>
      <c r="N36" s="27"/>
      <c r="O36" s="27"/>
      <c r="P36" s="28"/>
    </row>
    <row r="37" spans="1:16" ht="12" customHeight="1" thickBot="1">
      <c r="A37" s="73" t="s">
        <v>143</v>
      </c>
      <c r="B37" s="74" t="s">
        <v>129</v>
      </c>
      <c r="C37" s="77" t="s">
        <v>227</v>
      </c>
      <c r="D37" s="224">
        <f>SUM(D38:D49)</f>
        <v>1686</v>
      </c>
      <c r="E37" s="225">
        <f>SUM(E38:E49)</f>
        <v>562</v>
      </c>
      <c r="F37" s="224">
        <f>SUM(F38:F49)</f>
        <v>1124</v>
      </c>
      <c r="G37" s="224">
        <f>SUM(G38:G49)</f>
        <v>655</v>
      </c>
      <c r="H37" s="226"/>
      <c r="I37" s="6">
        <f>SUM(I38:I49)</f>
        <v>476</v>
      </c>
      <c r="J37" s="7">
        <f>SUM(J38:J49)</f>
        <v>648</v>
      </c>
      <c r="K37" s="27"/>
      <c r="L37" s="27"/>
      <c r="M37" s="27"/>
      <c r="N37" s="27"/>
      <c r="O37" s="41"/>
      <c r="P37" s="42"/>
    </row>
    <row r="38" spans="1:16" ht="12" customHeight="1">
      <c r="A38" s="75" t="s">
        <v>196</v>
      </c>
      <c r="B38" s="181" t="s">
        <v>192</v>
      </c>
      <c r="C38" s="221" t="s">
        <v>96</v>
      </c>
      <c r="D38" s="119">
        <f>SUM(E38:F38)</f>
        <v>147</v>
      </c>
      <c r="E38" s="1">
        <v>49</v>
      </c>
      <c r="F38" s="1">
        <f>SUM(I38:P38)</f>
        <v>98</v>
      </c>
      <c r="G38" s="1">
        <v>48</v>
      </c>
      <c r="H38" s="104"/>
      <c r="I38" s="103">
        <v>49</v>
      </c>
      <c r="J38" s="1">
        <v>49</v>
      </c>
      <c r="K38" s="1"/>
      <c r="L38" s="1"/>
      <c r="M38" s="1"/>
      <c r="N38" s="1"/>
      <c r="O38" s="2"/>
      <c r="P38" s="3"/>
    </row>
    <row r="39" spans="1:16" ht="12" customHeight="1">
      <c r="A39" s="75" t="s">
        <v>195</v>
      </c>
      <c r="B39" s="182" t="s">
        <v>193</v>
      </c>
      <c r="C39" s="222" t="s">
        <v>90</v>
      </c>
      <c r="D39" s="57">
        <f aca="true" t="shared" si="0" ref="D39:D47">SUM(E39:F39)</f>
        <v>150</v>
      </c>
      <c r="E39" s="23">
        <v>50</v>
      </c>
      <c r="F39" s="23">
        <f aca="true" t="shared" si="1" ref="F39:F49">SUM(I39:P39)</f>
        <v>100</v>
      </c>
      <c r="G39" s="23">
        <v>50</v>
      </c>
      <c r="H39" s="38"/>
      <c r="I39" s="8">
        <v>34</v>
      </c>
      <c r="J39" s="23">
        <v>66</v>
      </c>
      <c r="K39" s="23"/>
      <c r="L39" s="23"/>
      <c r="M39" s="23"/>
      <c r="N39" s="23"/>
      <c r="O39" s="4"/>
      <c r="P39" s="5"/>
    </row>
    <row r="40" spans="1:16" ht="12" customHeight="1">
      <c r="A40" s="75" t="s">
        <v>136</v>
      </c>
      <c r="B40" s="182" t="s">
        <v>18</v>
      </c>
      <c r="C40" s="222" t="s">
        <v>90</v>
      </c>
      <c r="D40" s="57">
        <f t="shared" si="0"/>
        <v>175</v>
      </c>
      <c r="E40" s="23">
        <v>58</v>
      </c>
      <c r="F40" s="23">
        <f t="shared" si="1"/>
        <v>117</v>
      </c>
      <c r="G40" s="23">
        <v>117</v>
      </c>
      <c r="H40" s="38"/>
      <c r="I40" s="8">
        <v>51</v>
      </c>
      <c r="J40" s="23">
        <v>66</v>
      </c>
      <c r="K40" s="23"/>
      <c r="L40" s="23"/>
      <c r="M40" s="23"/>
      <c r="N40" s="23"/>
      <c r="O40" s="4"/>
      <c r="P40" s="5"/>
    </row>
    <row r="41" spans="1:16" ht="12" customHeight="1">
      <c r="A41" s="75" t="s">
        <v>137</v>
      </c>
      <c r="B41" s="183" t="s">
        <v>23</v>
      </c>
      <c r="C41" s="222" t="s">
        <v>91</v>
      </c>
      <c r="D41" s="57">
        <f t="shared" si="0"/>
        <v>234</v>
      </c>
      <c r="E41" s="23">
        <v>78</v>
      </c>
      <c r="F41" s="23">
        <f t="shared" si="1"/>
        <v>156</v>
      </c>
      <c r="G41" s="23">
        <v>72</v>
      </c>
      <c r="H41" s="38"/>
      <c r="I41" s="8">
        <v>68</v>
      </c>
      <c r="J41" s="23">
        <v>88</v>
      </c>
      <c r="K41" s="23"/>
      <c r="L41" s="23"/>
      <c r="M41" s="23"/>
      <c r="N41" s="23"/>
      <c r="O41" s="4"/>
      <c r="P41" s="5"/>
    </row>
    <row r="42" spans="1:16" ht="12" customHeight="1">
      <c r="A42" s="75" t="s">
        <v>138</v>
      </c>
      <c r="B42" s="175" t="s">
        <v>125</v>
      </c>
      <c r="C42" s="222" t="s">
        <v>90</v>
      </c>
      <c r="D42" s="57">
        <f t="shared" si="0"/>
        <v>176</v>
      </c>
      <c r="E42" s="23">
        <v>59</v>
      </c>
      <c r="F42" s="23">
        <f t="shared" si="1"/>
        <v>117</v>
      </c>
      <c r="G42" s="23">
        <v>58</v>
      </c>
      <c r="H42" s="38"/>
      <c r="I42" s="8">
        <v>51</v>
      </c>
      <c r="J42" s="23">
        <v>66</v>
      </c>
      <c r="K42" s="23"/>
      <c r="L42" s="23"/>
      <c r="M42" s="23"/>
      <c r="N42" s="23"/>
      <c r="O42" s="4"/>
      <c r="P42" s="5"/>
    </row>
    <row r="43" spans="1:16" ht="12" customHeight="1">
      <c r="A43" s="75" t="s">
        <v>139</v>
      </c>
      <c r="B43" s="184" t="s">
        <v>19</v>
      </c>
      <c r="C43" s="222" t="s">
        <v>90</v>
      </c>
      <c r="D43" s="57">
        <f t="shared" si="0"/>
        <v>176</v>
      </c>
      <c r="E43" s="23">
        <v>59</v>
      </c>
      <c r="F43" s="23">
        <f t="shared" si="1"/>
        <v>117</v>
      </c>
      <c r="G43" s="23">
        <v>117</v>
      </c>
      <c r="H43" s="38"/>
      <c r="I43" s="8">
        <v>51</v>
      </c>
      <c r="J43" s="23">
        <v>66</v>
      </c>
      <c r="K43" s="23"/>
      <c r="L43" s="23"/>
      <c r="M43" s="23"/>
      <c r="N43" s="23"/>
      <c r="O43" s="4"/>
      <c r="P43" s="5"/>
    </row>
    <row r="44" spans="1:16" ht="12" customHeight="1">
      <c r="A44" s="75" t="s">
        <v>140</v>
      </c>
      <c r="B44" s="175" t="s">
        <v>176</v>
      </c>
      <c r="C44" s="222" t="s">
        <v>90</v>
      </c>
      <c r="D44" s="57">
        <f t="shared" si="0"/>
        <v>105</v>
      </c>
      <c r="E44" s="23">
        <v>35</v>
      </c>
      <c r="F44" s="23">
        <f t="shared" si="1"/>
        <v>70</v>
      </c>
      <c r="G44" s="23">
        <v>35</v>
      </c>
      <c r="H44" s="38"/>
      <c r="I44" s="8">
        <v>34</v>
      </c>
      <c r="J44" s="23">
        <v>36</v>
      </c>
      <c r="K44" s="23"/>
      <c r="L44" s="23"/>
      <c r="M44" s="23"/>
      <c r="N44" s="23"/>
      <c r="O44" s="4"/>
      <c r="P44" s="5"/>
    </row>
    <row r="45" spans="1:16" ht="12" customHeight="1">
      <c r="A45" s="75" t="s">
        <v>141</v>
      </c>
      <c r="B45" s="175" t="s">
        <v>93</v>
      </c>
      <c r="C45" s="222" t="s">
        <v>90</v>
      </c>
      <c r="D45" s="57">
        <f t="shared" si="0"/>
        <v>145</v>
      </c>
      <c r="E45" s="23">
        <v>48</v>
      </c>
      <c r="F45" s="23">
        <f t="shared" si="1"/>
        <v>97</v>
      </c>
      <c r="G45" s="23">
        <v>48</v>
      </c>
      <c r="H45" s="38"/>
      <c r="I45" s="8">
        <v>34</v>
      </c>
      <c r="J45" s="23">
        <v>63</v>
      </c>
      <c r="K45" s="23"/>
      <c r="L45" s="23"/>
      <c r="M45" s="23"/>
      <c r="N45" s="23"/>
      <c r="O45" s="4"/>
      <c r="P45" s="5"/>
    </row>
    <row r="46" spans="1:16" ht="12" customHeight="1">
      <c r="A46" s="75" t="s">
        <v>142</v>
      </c>
      <c r="B46" s="183" t="s">
        <v>130</v>
      </c>
      <c r="C46" s="222" t="s">
        <v>90</v>
      </c>
      <c r="D46" s="57">
        <f t="shared" si="0"/>
        <v>162</v>
      </c>
      <c r="E46" s="23">
        <v>54</v>
      </c>
      <c r="F46" s="23">
        <f t="shared" si="1"/>
        <v>108</v>
      </c>
      <c r="G46" s="23">
        <v>54</v>
      </c>
      <c r="H46" s="38"/>
      <c r="I46" s="8">
        <v>34</v>
      </c>
      <c r="J46" s="23">
        <v>74</v>
      </c>
      <c r="K46" s="23"/>
      <c r="L46" s="23"/>
      <c r="M46" s="23"/>
      <c r="N46" s="23"/>
      <c r="O46" s="4"/>
      <c r="P46" s="5"/>
    </row>
    <row r="47" spans="1:16" ht="12" customHeight="1">
      <c r="A47" s="75" t="s">
        <v>200</v>
      </c>
      <c r="B47" s="182" t="s">
        <v>127</v>
      </c>
      <c r="C47" s="222" t="s">
        <v>90</v>
      </c>
      <c r="D47" s="57">
        <f t="shared" si="0"/>
        <v>108</v>
      </c>
      <c r="E47" s="23">
        <v>36</v>
      </c>
      <c r="F47" s="23">
        <f t="shared" si="1"/>
        <v>72</v>
      </c>
      <c r="G47" s="23">
        <v>36</v>
      </c>
      <c r="H47" s="38"/>
      <c r="I47" s="8">
        <v>34</v>
      </c>
      <c r="J47" s="23">
        <v>38</v>
      </c>
      <c r="K47" s="23"/>
      <c r="L47" s="23"/>
      <c r="M47" s="23"/>
      <c r="N47" s="23"/>
      <c r="O47" s="4"/>
      <c r="P47" s="5"/>
    </row>
    <row r="48" spans="1:16" ht="12" customHeight="1" thickBot="1">
      <c r="A48" s="75" t="s">
        <v>201</v>
      </c>
      <c r="B48" s="183" t="s">
        <v>128</v>
      </c>
      <c r="C48" s="223" t="s">
        <v>179</v>
      </c>
      <c r="D48" s="57">
        <f>SUM(E48:F48)</f>
        <v>54</v>
      </c>
      <c r="E48" s="23">
        <v>18</v>
      </c>
      <c r="F48" s="23">
        <f t="shared" si="1"/>
        <v>36</v>
      </c>
      <c r="G48" s="23">
        <v>10</v>
      </c>
      <c r="H48" s="38"/>
      <c r="I48" s="8">
        <v>0</v>
      </c>
      <c r="J48" s="23">
        <v>36</v>
      </c>
      <c r="K48" s="23"/>
      <c r="L48" s="23"/>
      <c r="M48" s="23"/>
      <c r="N48" s="23"/>
      <c r="O48" s="4"/>
      <c r="P48" s="5"/>
    </row>
    <row r="49" spans="1:16" ht="12" customHeight="1" thickBot="1">
      <c r="A49" s="75" t="s">
        <v>202</v>
      </c>
      <c r="B49" s="183" t="s">
        <v>194</v>
      </c>
      <c r="C49" s="223" t="s">
        <v>214</v>
      </c>
      <c r="D49" s="230">
        <f>SUM(E49:F49)</f>
        <v>54</v>
      </c>
      <c r="E49" s="216">
        <v>18</v>
      </c>
      <c r="F49" s="216">
        <f t="shared" si="1"/>
        <v>36</v>
      </c>
      <c r="G49" s="216">
        <v>10</v>
      </c>
      <c r="H49" s="105"/>
      <c r="I49" s="8">
        <v>36</v>
      </c>
      <c r="J49" s="23">
        <v>0</v>
      </c>
      <c r="K49" s="23"/>
      <c r="L49" s="23"/>
      <c r="M49" s="23"/>
      <c r="N49" s="23"/>
      <c r="O49" s="4"/>
      <c r="P49" s="5"/>
    </row>
    <row r="50" spans="1:16" s="78" customFormat="1" ht="12" customHeight="1" thickBot="1">
      <c r="A50" s="76" t="s">
        <v>144</v>
      </c>
      <c r="B50" s="60" t="s">
        <v>145</v>
      </c>
      <c r="C50" s="77" t="s">
        <v>146</v>
      </c>
      <c r="D50" s="180">
        <f>SUM(D51:D53)</f>
        <v>420</v>
      </c>
      <c r="E50" s="227">
        <f>SUM(E51:E53)</f>
        <v>140</v>
      </c>
      <c r="F50" s="228">
        <f>SUM(F51:F53)</f>
        <v>280</v>
      </c>
      <c r="G50" s="180">
        <f>SUM(G51:G53)</f>
        <v>190</v>
      </c>
      <c r="H50" s="229"/>
      <c r="I50" s="6">
        <f>SUM(I51:I53)</f>
        <v>136</v>
      </c>
      <c r="J50" s="7">
        <f>SUM(J51:J53)</f>
        <v>144</v>
      </c>
      <c r="K50" s="7"/>
      <c r="L50" s="7"/>
      <c r="M50" s="7"/>
      <c r="N50" s="7"/>
      <c r="O50" s="43"/>
      <c r="P50" s="44"/>
    </row>
    <row r="51" spans="1:16" ht="12" customHeight="1">
      <c r="A51" s="79" t="s">
        <v>197</v>
      </c>
      <c r="B51" s="80" t="s">
        <v>126</v>
      </c>
      <c r="C51" s="15" t="s">
        <v>90</v>
      </c>
      <c r="D51" s="81">
        <f>SUM(E51:F51)</f>
        <v>150</v>
      </c>
      <c r="E51" s="155">
        <v>50</v>
      </c>
      <c r="F51" s="147">
        <f aca="true" t="shared" si="2" ref="F51:F100">SUM(I51:P51)</f>
        <v>100</v>
      </c>
      <c r="G51" s="8">
        <v>100</v>
      </c>
      <c r="H51" s="38"/>
      <c r="I51" s="8">
        <v>34</v>
      </c>
      <c r="J51" s="23">
        <v>66</v>
      </c>
      <c r="K51" s="23"/>
      <c r="L51" s="23"/>
      <c r="M51" s="23"/>
      <c r="N51" s="23"/>
      <c r="O51" s="4"/>
      <c r="P51" s="5"/>
    </row>
    <row r="52" spans="1:16" ht="12" customHeight="1" thickBot="1">
      <c r="A52" s="82" t="s">
        <v>198</v>
      </c>
      <c r="B52" s="83" t="s">
        <v>94</v>
      </c>
      <c r="C52" s="15" t="s">
        <v>90</v>
      </c>
      <c r="D52" s="81">
        <f>SUM(E52:F52)</f>
        <v>162</v>
      </c>
      <c r="E52" s="156">
        <v>54</v>
      </c>
      <c r="F52" s="23">
        <f t="shared" si="2"/>
        <v>108</v>
      </c>
      <c r="G52" s="9">
        <v>54</v>
      </c>
      <c r="H52" s="84"/>
      <c r="I52" s="9">
        <v>68</v>
      </c>
      <c r="J52" s="24">
        <v>40</v>
      </c>
      <c r="K52" s="29"/>
      <c r="L52" s="29"/>
      <c r="M52" s="29"/>
      <c r="N52" s="29"/>
      <c r="O52" s="45"/>
      <c r="P52" s="46"/>
    </row>
    <row r="53" spans="1:16" ht="12" customHeight="1" thickBot="1">
      <c r="A53" s="85" t="s">
        <v>199</v>
      </c>
      <c r="B53" s="83" t="s">
        <v>95</v>
      </c>
      <c r="C53" s="82" t="s">
        <v>96</v>
      </c>
      <c r="D53" s="81">
        <f>SUM(E53:F53)</f>
        <v>108</v>
      </c>
      <c r="E53" s="156">
        <v>36</v>
      </c>
      <c r="F53" s="24">
        <f t="shared" si="2"/>
        <v>72</v>
      </c>
      <c r="G53" s="9">
        <v>36</v>
      </c>
      <c r="H53" s="39"/>
      <c r="I53" s="9">
        <v>34</v>
      </c>
      <c r="J53" s="24">
        <v>38</v>
      </c>
      <c r="K53" s="24"/>
      <c r="L53" s="24"/>
      <c r="M53" s="24"/>
      <c r="N53" s="24"/>
      <c r="O53" s="47"/>
      <c r="P53" s="48"/>
    </row>
    <row r="54" spans="1:16" s="78" customFormat="1" ht="12" customHeight="1" thickBot="1">
      <c r="A54" s="77" t="s">
        <v>13</v>
      </c>
      <c r="B54" s="86" t="s">
        <v>151</v>
      </c>
      <c r="C54" s="77" t="s">
        <v>224</v>
      </c>
      <c r="D54" s="30">
        <f>SUM(D55:D58)</f>
        <v>473</v>
      </c>
      <c r="E54" s="154">
        <f>SUM(E55:E58)</f>
        <v>137</v>
      </c>
      <c r="F54" s="149">
        <f>SUM(F55:F58)</f>
        <v>336</v>
      </c>
      <c r="G54" s="20">
        <f>SUM(G55:G58)</f>
        <v>216</v>
      </c>
      <c r="H54" s="49"/>
      <c r="I54" s="20"/>
      <c r="J54" s="30"/>
      <c r="K54" s="49">
        <f aca="true" t="shared" si="3" ref="K54:P54">SUM(K55:K58)</f>
        <v>96</v>
      </c>
      <c r="L54" s="49">
        <f t="shared" si="3"/>
        <v>76</v>
      </c>
      <c r="M54" s="49">
        <f>SUM(M55:M58)</f>
        <v>42</v>
      </c>
      <c r="N54" s="49">
        <f t="shared" si="3"/>
        <v>72</v>
      </c>
      <c r="O54" s="49">
        <f t="shared" si="3"/>
        <v>26</v>
      </c>
      <c r="P54" s="49">
        <f t="shared" si="3"/>
        <v>24</v>
      </c>
    </row>
    <row r="55" spans="1:16" ht="12" customHeight="1">
      <c r="A55" s="10" t="s">
        <v>14</v>
      </c>
      <c r="B55" s="87" t="s">
        <v>147</v>
      </c>
      <c r="C55" s="10" t="s">
        <v>90</v>
      </c>
      <c r="D55" s="88">
        <f>SUM(E55:F55)</f>
        <v>70</v>
      </c>
      <c r="E55" s="157">
        <v>20</v>
      </c>
      <c r="F55" s="147">
        <f t="shared" si="2"/>
        <v>50</v>
      </c>
      <c r="G55" s="88">
        <v>8</v>
      </c>
      <c r="H55" s="12"/>
      <c r="I55" s="13"/>
      <c r="J55" s="14"/>
      <c r="K55" s="11"/>
      <c r="L55" s="11"/>
      <c r="M55" s="11">
        <v>14</v>
      </c>
      <c r="N55" s="11">
        <v>36</v>
      </c>
      <c r="P55" s="12"/>
    </row>
    <row r="56" spans="1:16" ht="12" customHeight="1">
      <c r="A56" s="15" t="s">
        <v>15</v>
      </c>
      <c r="B56" s="16" t="s">
        <v>148</v>
      </c>
      <c r="C56" s="10" t="s">
        <v>90</v>
      </c>
      <c r="D56" s="88">
        <f>SUM(E56:F56)</f>
        <v>66</v>
      </c>
      <c r="E56" s="102">
        <v>18</v>
      </c>
      <c r="F56" s="23">
        <f t="shared" si="2"/>
        <v>48</v>
      </c>
      <c r="G56" s="91">
        <v>10</v>
      </c>
      <c r="H56" s="18"/>
      <c r="I56" s="19"/>
      <c r="J56" s="4"/>
      <c r="K56" s="17">
        <v>32</v>
      </c>
      <c r="L56" s="17">
        <v>16</v>
      </c>
      <c r="M56" s="17"/>
      <c r="N56" s="17"/>
      <c r="O56" s="17"/>
      <c r="P56" s="18"/>
    </row>
    <row r="57" spans="1:16" ht="12" customHeight="1">
      <c r="A57" s="15" t="s">
        <v>16</v>
      </c>
      <c r="B57" s="16" t="s">
        <v>149</v>
      </c>
      <c r="C57" s="15" t="s">
        <v>91</v>
      </c>
      <c r="D57" s="88">
        <f>SUM(E57:F57)</f>
        <v>72</v>
      </c>
      <c r="E57" s="102">
        <v>24</v>
      </c>
      <c r="F57" s="23">
        <f t="shared" si="2"/>
        <v>48</v>
      </c>
      <c r="G57" s="91">
        <v>8</v>
      </c>
      <c r="H57" s="18"/>
      <c r="I57" s="19"/>
      <c r="J57" s="4"/>
      <c r="K57" s="17">
        <v>32</v>
      </c>
      <c r="L57" s="17">
        <v>16</v>
      </c>
      <c r="M57" s="17"/>
      <c r="N57" s="17"/>
      <c r="O57" s="17"/>
      <c r="P57" s="18"/>
    </row>
    <row r="58" spans="1:16" ht="12" customHeight="1" thickBot="1">
      <c r="A58" s="15" t="s">
        <v>17</v>
      </c>
      <c r="B58" s="16" t="s">
        <v>150</v>
      </c>
      <c r="C58" s="125" t="s">
        <v>217</v>
      </c>
      <c r="D58" s="88">
        <f>SUM(E58:F58)</f>
        <v>265</v>
      </c>
      <c r="E58" s="102">
        <v>75</v>
      </c>
      <c r="F58" s="23">
        <f t="shared" si="2"/>
        <v>190</v>
      </c>
      <c r="G58" s="91">
        <v>190</v>
      </c>
      <c r="H58" s="18"/>
      <c r="I58" s="19"/>
      <c r="J58" s="4"/>
      <c r="K58" s="17">
        <v>32</v>
      </c>
      <c r="L58" s="17">
        <v>44</v>
      </c>
      <c r="M58" s="17">
        <v>28</v>
      </c>
      <c r="N58" s="17">
        <v>36</v>
      </c>
      <c r="O58" s="17">
        <v>26</v>
      </c>
      <c r="P58" s="18">
        <v>24</v>
      </c>
    </row>
    <row r="59" spans="1:16" s="78" customFormat="1" ht="12" customHeight="1" thickBot="1">
      <c r="A59" s="196" t="s">
        <v>20</v>
      </c>
      <c r="B59" s="195" t="s">
        <v>169</v>
      </c>
      <c r="C59" s="196" t="s">
        <v>225</v>
      </c>
      <c r="D59" s="118">
        <f>SUM(D60:D62)</f>
        <v>282</v>
      </c>
      <c r="E59" s="118">
        <f>SUM(E60:E62)</f>
        <v>94</v>
      </c>
      <c r="F59" s="118">
        <f>SUM(F60:F62)</f>
        <v>188</v>
      </c>
      <c r="G59" s="118">
        <f>SUM(G60:G62)</f>
        <v>92</v>
      </c>
      <c r="H59" s="117"/>
      <c r="I59" s="242"/>
      <c r="J59" s="243"/>
      <c r="K59" s="116">
        <f>SUM(K60:K62)</f>
        <v>80</v>
      </c>
      <c r="L59" s="116">
        <f>SUM(L60:L62)</f>
        <v>44</v>
      </c>
      <c r="M59" s="116">
        <f>SUM(M60:M62)</f>
        <v>28</v>
      </c>
      <c r="N59" s="116">
        <f>SUM(N60:N62)</f>
        <v>36</v>
      </c>
      <c r="O59" s="116"/>
      <c r="P59" s="117"/>
    </row>
    <row r="60" spans="1:16" ht="12" customHeight="1">
      <c r="A60" s="199" t="s">
        <v>21</v>
      </c>
      <c r="B60" s="244" t="s">
        <v>23</v>
      </c>
      <c r="C60" s="33" t="s">
        <v>92</v>
      </c>
      <c r="D60" s="33">
        <f>SUM(E60:F60)</f>
        <v>48</v>
      </c>
      <c r="E60" s="33">
        <v>16</v>
      </c>
      <c r="F60" s="1">
        <f t="shared" si="2"/>
        <v>32</v>
      </c>
      <c r="G60" s="33">
        <v>10</v>
      </c>
      <c r="H60" s="33"/>
      <c r="I60" s="2"/>
      <c r="J60" s="2"/>
      <c r="K60" s="33">
        <v>32</v>
      </c>
      <c r="L60" s="33"/>
      <c r="M60" s="33"/>
      <c r="N60" s="33"/>
      <c r="O60" s="33"/>
      <c r="P60" s="190"/>
    </row>
    <row r="61" spans="1:16" ht="12" customHeight="1">
      <c r="A61" s="245" t="s">
        <v>22</v>
      </c>
      <c r="B61" s="239" t="s">
        <v>167</v>
      </c>
      <c r="C61" s="17" t="s">
        <v>90</v>
      </c>
      <c r="D61" s="17">
        <f>SUM(E61:F61)</f>
        <v>138</v>
      </c>
      <c r="E61" s="17">
        <v>46</v>
      </c>
      <c r="F61" s="23">
        <f t="shared" si="2"/>
        <v>92</v>
      </c>
      <c r="G61" s="17">
        <v>50</v>
      </c>
      <c r="H61" s="17"/>
      <c r="I61" s="4"/>
      <c r="J61" s="4"/>
      <c r="K61" s="17">
        <v>48</v>
      </c>
      <c r="L61" s="17">
        <v>44</v>
      </c>
      <c r="M61" s="17"/>
      <c r="N61" s="17"/>
      <c r="O61" s="17"/>
      <c r="P61" s="18"/>
    </row>
    <row r="62" spans="1:16" ht="24" thickBot="1">
      <c r="A62" s="241" t="s">
        <v>212</v>
      </c>
      <c r="B62" s="246" t="s">
        <v>213</v>
      </c>
      <c r="C62" s="132" t="s">
        <v>90</v>
      </c>
      <c r="D62" s="132">
        <f>SUM(E62:F62)</f>
        <v>96</v>
      </c>
      <c r="E62" s="132">
        <v>32</v>
      </c>
      <c r="F62" s="132">
        <f t="shared" si="2"/>
        <v>64</v>
      </c>
      <c r="G62" s="132">
        <v>32</v>
      </c>
      <c r="H62" s="132"/>
      <c r="I62" s="132"/>
      <c r="J62" s="132"/>
      <c r="K62" s="132"/>
      <c r="L62" s="132"/>
      <c r="M62" s="132">
        <v>28</v>
      </c>
      <c r="N62" s="132">
        <v>36</v>
      </c>
      <c r="O62" s="132"/>
      <c r="P62" s="133"/>
    </row>
    <row r="63" spans="1:16" s="78" customFormat="1" ht="12" customHeight="1" thickBot="1">
      <c r="A63" s="232" t="s">
        <v>24</v>
      </c>
      <c r="B63" s="233" t="s">
        <v>26</v>
      </c>
      <c r="C63" s="232" t="s">
        <v>232</v>
      </c>
      <c r="D63" s="169">
        <f>D64+D85</f>
        <v>4861</v>
      </c>
      <c r="E63" s="234">
        <f>E64+E85</f>
        <v>1461</v>
      </c>
      <c r="F63" s="228">
        <f>SUM(F64,F85)</f>
        <v>3400</v>
      </c>
      <c r="G63" s="235">
        <f>SUM(G64,G85)</f>
        <v>1173</v>
      </c>
      <c r="H63" s="236"/>
      <c r="I63" s="237"/>
      <c r="J63" s="238"/>
      <c r="K63" s="232">
        <f aca="true" t="shared" si="4" ref="K63:P63">K85+K64</f>
        <v>436</v>
      </c>
      <c r="L63" s="232">
        <f t="shared" si="4"/>
        <v>708</v>
      </c>
      <c r="M63" s="232">
        <f t="shared" si="4"/>
        <v>506</v>
      </c>
      <c r="N63" s="232">
        <f t="shared" si="4"/>
        <v>756</v>
      </c>
      <c r="O63" s="232">
        <f t="shared" si="4"/>
        <v>550</v>
      </c>
      <c r="P63" s="232">
        <f t="shared" si="4"/>
        <v>444</v>
      </c>
    </row>
    <row r="64" spans="1:16" s="78" customFormat="1" ht="12" customHeight="1" thickBot="1">
      <c r="A64" s="256" t="s">
        <v>25</v>
      </c>
      <c r="B64" s="250" t="s">
        <v>154</v>
      </c>
      <c r="C64" s="77" t="s">
        <v>226</v>
      </c>
      <c r="D64" s="89">
        <f>SUM(D65:D84)</f>
        <v>3034</v>
      </c>
      <c r="E64" s="170">
        <f>SUM(E65:E84)</f>
        <v>1011</v>
      </c>
      <c r="F64" s="149">
        <f>SUM(F65:F84)</f>
        <v>2023</v>
      </c>
      <c r="G64" s="166">
        <f>SUM(G65:G84)</f>
        <v>919</v>
      </c>
      <c r="H64" s="51"/>
      <c r="I64" s="53"/>
      <c r="J64" s="185"/>
      <c r="K64" s="89">
        <f aca="true" t="shared" si="5" ref="K64:P64">SUM(K65:K84)</f>
        <v>336</v>
      </c>
      <c r="L64" s="89">
        <f t="shared" si="5"/>
        <v>528</v>
      </c>
      <c r="M64" s="89">
        <f t="shared" si="5"/>
        <v>294</v>
      </c>
      <c r="N64" s="89">
        <f t="shared" si="5"/>
        <v>342</v>
      </c>
      <c r="O64" s="89">
        <f t="shared" si="5"/>
        <v>250</v>
      </c>
      <c r="P64" s="89">
        <f t="shared" si="5"/>
        <v>273</v>
      </c>
    </row>
    <row r="65" spans="1:16" ht="12">
      <c r="A65" s="85" t="s">
        <v>27</v>
      </c>
      <c r="B65" s="252" t="s">
        <v>34</v>
      </c>
      <c r="C65" s="247" t="s">
        <v>172</v>
      </c>
      <c r="D65" s="88">
        <f aca="true" t="shared" si="6" ref="D65:D84">SUM(E65:F65)</f>
        <v>156</v>
      </c>
      <c r="E65" s="157">
        <v>52</v>
      </c>
      <c r="F65" s="147">
        <f t="shared" si="2"/>
        <v>104</v>
      </c>
      <c r="G65" s="88">
        <v>10</v>
      </c>
      <c r="H65" s="12"/>
      <c r="I65" s="13"/>
      <c r="J65" s="14"/>
      <c r="K65" s="11">
        <v>32</v>
      </c>
      <c r="L65" s="11">
        <v>44</v>
      </c>
      <c r="M65" s="11">
        <v>28</v>
      </c>
      <c r="N65" s="11"/>
      <c r="O65" s="11"/>
      <c r="P65" s="12"/>
    </row>
    <row r="66" spans="1:16" ht="12">
      <c r="A66" s="15" t="s">
        <v>28</v>
      </c>
      <c r="B66" s="253" t="s">
        <v>44</v>
      </c>
      <c r="C66" s="248" t="s">
        <v>97</v>
      </c>
      <c r="D66" s="91">
        <f t="shared" si="6"/>
        <v>156</v>
      </c>
      <c r="E66" s="102">
        <v>52</v>
      </c>
      <c r="F66" s="23">
        <f t="shared" si="2"/>
        <v>104</v>
      </c>
      <c r="G66" s="91">
        <v>10</v>
      </c>
      <c r="H66" s="18"/>
      <c r="I66" s="19"/>
      <c r="J66" s="4"/>
      <c r="K66" s="17">
        <v>32</v>
      </c>
      <c r="L66" s="17">
        <v>44</v>
      </c>
      <c r="M66" s="17">
        <v>28</v>
      </c>
      <c r="N66" s="17"/>
      <c r="O66" s="17"/>
      <c r="P66" s="18"/>
    </row>
    <row r="67" spans="1:16" ht="12">
      <c r="A67" s="15" t="s">
        <v>29</v>
      </c>
      <c r="B67" s="253" t="s">
        <v>73</v>
      </c>
      <c r="C67" s="248" t="s">
        <v>91</v>
      </c>
      <c r="D67" s="91">
        <f t="shared" si="6"/>
        <v>114</v>
      </c>
      <c r="E67" s="102">
        <v>38</v>
      </c>
      <c r="F67" s="23">
        <f t="shared" si="2"/>
        <v>76</v>
      </c>
      <c r="G67" s="91">
        <v>10</v>
      </c>
      <c r="H67" s="18"/>
      <c r="I67" s="19"/>
      <c r="J67" s="4"/>
      <c r="K67" s="17">
        <v>32</v>
      </c>
      <c r="L67" s="17">
        <v>44</v>
      </c>
      <c r="M67" s="17"/>
      <c r="N67" s="17"/>
      <c r="O67" s="17"/>
      <c r="P67" s="18"/>
    </row>
    <row r="68" spans="1:16" ht="12">
      <c r="A68" s="15" t="s">
        <v>30</v>
      </c>
      <c r="B68" s="253" t="s">
        <v>122</v>
      </c>
      <c r="C68" s="248" t="s">
        <v>90</v>
      </c>
      <c r="D68" s="91">
        <f t="shared" si="6"/>
        <v>108</v>
      </c>
      <c r="E68" s="102">
        <v>36</v>
      </c>
      <c r="F68" s="23">
        <f t="shared" si="2"/>
        <v>72</v>
      </c>
      <c r="G68" s="91">
        <v>16</v>
      </c>
      <c r="H68" s="18"/>
      <c r="I68" s="19"/>
      <c r="J68" s="4"/>
      <c r="K68" s="17"/>
      <c r="L68" s="17">
        <v>44</v>
      </c>
      <c r="M68" s="17">
        <v>28</v>
      </c>
      <c r="N68" s="17"/>
      <c r="O68" s="17"/>
      <c r="P68" s="18"/>
    </row>
    <row r="69" spans="1:17" ht="12">
      <c r="A69" s="15" t="s">
        <v>31</v>
      </c>
      <c r="B69" s="253" t="s">
        <v>123</v>
      </c>
      <c r="C69" s="249" t="s">
        <v>221</v>
      </c>
      <c r="D69" s="91">
        <f t="shared" si="6"/>
        <v>90</v>
      </c>
      <c r="E69" s="102">
        <v>30</v>
      </c>
      <c r="F69" s="23">
        <f t="shared" si="2"/>
        <v>60</v>
      </c>
      <c r="G69" s="91">
        <v>12</v>
      </c>
      <c r="H69" s="18"/>
      <c r="I69" s="19"/>
      <c r="J69" s="4"/>
      <c r="K69" s="17"/>
      <c r="L69" s="17"/>
      <c r="M69" s="17"/>
      <c r="N69" s="17">
        <v>36</v>
      </c>
      <c r="O69" s="17">
        <v>24</v>
      </c>
      <c r="P69" s="18"/>
      <c r="Q69" s="31" t="s">
        <v>119</v>
      </c>
    </row>
    <row r="70" spans="1:16" ht="12">
      <c r="A70" s="15" t="s">
        <v>32</v>
      </c>
      <c r="B70" s="253" t="s">
        <v>153</v>
      </c>
      <c r="C70" s="248" t="s">
        <v>90</v>
      </c>
      <c r="D70" s="91">
        <f t="shared" si="6"/>
        <v>81</v>
      </c>
      <c r="E70" s="102">
        <v>27</v>
      </c>
      <c r="F70" s="23">
        <f t="shared" si="2"/>
        <v>54</v>
      </c>
      <c r="G70" s="91">
        <v>18</v>
      </c>
      <c r="H70" s="18"/>
      <c r="I70" s="19"/>
      <c r="J70" s="4"/>
      <c r="K70" s="17"/>
      <c r="L70" s="17"/>
      <c r="M70" s="17"/>
      <c r="N70" s="17"/>
      <c r="O70" s="17">
        <v>24</v>
      </c>
      <c r="P70" s="18">
        <v>30</v>
      </c>
    </row>
    <row r="71" spans="1:16" ht="12">
      <c r="A71" s="15" t="s">
        <v>33</v>
      </c>
      <c r="B71" s="253" t="s">
        <v>74</v>
      </c>
      <c r="C71" s="249" t="s">
        <v>92</v>
      </c>
      <c r="D71" s="91">
        <f t="shared" si="6"/>
        <v>66</v>
      </c>
      <c r="E71" s="102">
        <v>22</v>
      </c>
      <c r="F71" s="23">
        <f t="shared" si="2"/>
        <v>44</v>
      </c>
      <c r="G71" s="91">
        <v>12</v>
      </c>
      <c r="H71" s="18"/>
      <c r="I71" s="19"/>
      <c r="J71" s="4"/>
      <c r="K71" s="17"/>
      <c r="L71" s="17">
        <v>44</v>
      </c>
      <c r="M71" s="17"/>
      <c r="N71" s="17"/>
      <c r="O71" s="17"/>
      <c r="P71" s="18"/>
    </row>
    <row r="72" spans="1:16" ht="24">
      <c r="A72" s="15" t="s">
        <v>152</v>
      </c>
      <c r="B72" s="253" t="s">
        <v>170</v>
      </c>
      <c r="C72" s="248"/>
      <c r="D72" s="91"/>
      <c r="E72" s="102"/>
      <c r="F72" s="17"/>
      <c r="G72" s="91"/>
      <c r="H72" s="18"/>
      <c r="I72" s="19"/>
      <c r="J72" s="4"/>
      <c r="K72" s="17"/>
      <c r="L72" s="17"/>
      <c r="M72" s="17"/>
      <c r="N72" s="17"/>
      <c r="O72" s="17"/>
      <c r="P72" s="18"/>
    </row>
    <row r="73" spans="1:16" ht="12">
      <c r="A73" s="257" t="s">
        <v>75</v>
      </c>
      <c r="B73" s="254" t="s">
        <v>131</v>
      </c>
      <c r="C73" s="249" t="s">
        <v>183</v>
      </c>
      <c r="D73" s="91">
        <f aca="true" t="shared" si="7" ref="D73:D78">SUM(E73:F73)</f>
        <v>361</v>
      </c>
      <c r="E73" s="102">
        <v>120</v>
      </c>
      <c r="F73" s="17">
        <f aca="true" t="shared" si="8" ref="F73:F78">SUM(K73:P73)</f>
        <v>241</v>
      </c>
      <c r="G73" s="91">
        <v>159</v>
      </c>
      <c r="H73" s="18"/>
      <c r="I73" s="19"/>
      <c r="J73" s="4"/>
      <c r="K73" s="17">
        <v>32</v>
      </c>
      <c r="L73" s="17">
        <v>44</v>
      </c>
      <c r="M73" s="17">
        <v>42</v>
      </c>
      <c r="N73" s="17">
        <v>54</v>
      </c>
      <c r="O73" s="17">
        <v>36</v>
      </c>
      <c r="P73" s="18">
        <v>33</v>
      </c>
    </row>
    <row r="74" spans="1:16" ht="12">
      <c r="A74" s="257" t="s">
        <v>76</v>
      </c>
      <c r="B74" s="254" t="s">
        <v>205</v>
      </c>
      <c r="C74" s="249" t="s">
        <v>223</v>
      </c>
      <c r="D74" s="91">
        <f t="shared" si="7"/>
        <v>357</v>
      </c>
      <c r="E74" s="102">
        <v>119</v>
      </c>
      <c r="F74" s="17">
        <f t="shared" si="8"/>
        <v>238</v>
      </c>
      <c r="G74" s="91">
        <v>157</v>
      </c>
      <c r="H74" s="18"/>
      <c r="I74" s="19"/>
      <c r="J74" s="4"/>
      <c r="K74" s="17">
        <v>32</v>
      </c>
      <c r="L74" s="17">
        <v>44</v>
      </c>
      <c r="M74" s="17">
        <v>42</v>
      </c>
      <c r="N74" s="17">
        <v>54</v>
      </c>
      <c r="O74" s="17">
        <v>33</v>
      </c>
      <c r="P74" s="18">
        <v>33</v>
      </c>
    </row>
    <row r="75" spans="1:16" ht="12">
      <c r="A75" s="257" t="s">
        <v>77</v>
      </c>
      <c r="B75" s="254" t="s">
        <v>81</v>
      </c>
      <c r="C75" s="249" t="s">
        <v>218</v>
      </c>
      <c r="D75" s="91">
        <f t="shared" si="7"/>
        <v>360</v>
      </c>
      <c r="E75" s="102">
        <v>120</v>
      </c>
      <c r="F75" s="17">
        <f t="shared" si="8"/>
        <v>240</v>
      </c>
      <c r="G75" s="91">
        <v>160</v>
      </c>
      <c r="H75" s="18"/>
      <c r="I75" s="19"/>
      <c r="J75" s="4"/>
      <c r="K75" s="17">
        <v>32</v>
      </c>
      <c r="L75" s="17">
        <v>44</v>
      </c>
      <c r="M75" s="17">
        <v>42</v>
      </c>
      <c r="N75" s="17">
        <v>54</v>
      </c>
      <c r="O75" s="17">
        <v>24</v>
      </c>
      <c r="P75" s="18">
        <v>44</v>
      </c>
    </row>
    <row r="76" spans="1:16" ht="12">
      <c r="A76" s="257" t="s">
        <v>78</v>
      </c>
      <c r="B76" s="254" t="s">
        <v>82</v>
      </c>
      <c r="C76" s="249" t="s">
        <v>233</v>
      </c>
      <c r="D76" s="91">
        <f t="shared" si="7"/>
        <v>360</v>
      </c>
      <c r="E76" s="102">
        <v>120</v>
      </c>
      <c r="F76" s="17">
        <f t="shared" si="8"/>
        <v>240</v>
      </c>
      <c r="G76" s="91">
        <v>160</v>
      </c>
      <c r="H76" s="18"/>
      <c r="I76" s="19"/>
      <c r="J76" s="4"/>
      <c r="K76" s="17">
        <v>32</v>
      </c>
      <c r="L76" s="17">
        <v>44</v>
      </c>
      <c r="M76" s="17">
        <v>42</v>
      </c>
      <c r="N76" s="17">
        <v>54</v>
      </c>
      <c r="O76" s="17">
        <v>24</v>
      </c>
      <c r="P76" s="18">
        <v>44</v>
      </c>
    </row>
    <row r="77" spans="1:16" ht="12">
      <c r="A77" s="257" t="s">
        <v>79</v>
      </c>
      <c r="B77" s="254" t="s">
        <v>174</v>
      </c>
      <c r="C77" s="248" t="s">
        <v>90</v>
      </c>
      <c r="D77" s="91">
        <f t="shared" si="7"/>
        <v>114</v>
      </c>
      <c r="E77" s="102">
        <v>38</v>
      </c>
      <c r="F77" s="17">
        <f t="shared" si="8"/>
        <v>76</v>
      </c>
      <c r="G77" s="91">
        <v>66</v>
      </c>
      <c r="H77" s="18"/>
      <c r="I77" s="19"/>
      <c r="J77" s="4"/>
      <c r="K77" s="17">
        <v>32</v>
      </c>
      <c r="L77" s="17">
        <v>44</v>
      </c>
      <c r="M77" s="17"/>
      <c r="N77" s="17"/>
      <c r="O77" s="17"/>
      <c r="P77" s="18"/>
    </row>
    <row r="78" spans="1:16" ht="12">
      <c r="A78" s="257" t="s">
        <v>80</v>
      </c>
      <c r="B78" s="254" t="s">
        <v>83</v>
      </c>
      <c r="C78" s="248" t="s">
        <v>90</v>
      </c>
      <c r="D78" s="91">
        <f t="shared" si="7"/>
        <v>114</v>
      </c>
      <c r="E78" s="102">
        <v>38</v>
      </c>
      <c r="F78" s="17">
        <f t="shared" si="8"/>
        <v>76</v>
      </c>
      <c r="G78" s="91">
        <v>12</v>
      </c>
      <c r="H78" s="18"/>
      <c r="I78" s="19"/>
      <c r="J78" s="4"/>
      <c r="K78" s="17">
        <v>32</v>
      </c>
      <c r="L78" s="17">
        <v>44</v>
      </c>
      <c r="M78" s="17"/>
      <c r="N78" s="17"/>
      <c r="O78" s="17"/>
      <c r="P78" s="18"/>
    </row>
    <row r="79" spans="1:16" ht="12">
      <c r="A79" s="15" t="s">
        <v>45</v>
      </c>
      <c r="B79" s="253" t="s">
        <v>50</v>
      </c>
      <c r="C79" s="248" t="s">
        <v>91</v>
      </c>
      <c r="D79" s="91">
        <f t="shared" si="6"/>
        <v>90</v>
      </c>
      <c r="E79" s="102">
        <v>30</v>
      </c>
      <c r="F79" s="23">
        <f t="shared" si="2"/>
        <v>60</v>
      </c>
      <c r="G79" s="91">
        <v>8</v>
      </c>
      <c r="H79" s="18"/>
      <c r="I79" s="19"/>
      <c r="J79" s="4"/>
      <c r="K79" s="17"/>
      <c r="L79" s="17"/>
      <c r="M79" s="17"/>
      <c r="N79" s="17">
        <v>36</v>
      </c>
      <c r="O79" s="17">
        <v>24</v>
      </c>
      <c r="P79" s="18"/>
    </row>
    <row r="80" spans="1:16" ht="12">
      <c r="A80" s="15" t="s">
        <v>51</v>
      </c>
      <c r="B80" s="253" t="s">
        <v>85</v>
      </c>
      <c r="C80" s="248" t="s">
        <v>98</v>
      </c>
      <c r="D80" s="91">
        <f t="shared" si="6"/>
        <v>81</v>
      </c>
      <c r="E80" s="102">
        <v>27</v>
      </c>
      <c r="F80" s="23">
        <f t="shared" si="2"/>
        <v>54</v>
      </c>
      <c r="G80" s="91">
        <v>8</v>
      </c>
      <c r="H80" s="18"/>
      <c r="I80" s="19"/>
      <c r="J80" s="4"/>
      <c r="K80" s="17">
        <v>32</v>
      </c>
      <c r="L80" s="17">
        <v>22</v>
      </c>
      <c r="M80" s="17"/>
      <c r="N80" s="17"/>
      <c r="O80" s="17"/>
      <c r="P80" s="18"/>
    </row>
    <row r="81" spans="1:16" ht="12">
      <c r="A81" s="15" t="s">
        <v>84</v>
      </c>
      <c r="B81" s="253" t="s">
        <v>35</v>
      </c>
      <c r="C81" s="248" t="s">
        <v>99</v>
      </c>
      <c r="D81" s="91">
        <f t="shared" si="6"/>
        <v>102</v>
      </c>
      <c r="E81" s="102">
        <v>34</v>
      </c>
      <c r="F81" s="23">
        <f t="shared" si="2"/>
        <v>68</v>
      </c>
      <c r="G81" s="91">
        <v>30</v>
      </c>
      <c r="H81" s="18"/>
      <c r="I81" s="19"/>
      <c r="J81" s="4"/>
      <c r="K81" s="17"/>
      <c r="L81" s="17"/>
      <c r="M81" s="17">
        <v>14</v>
      </c>
      <c r="N81" s="17">
        <v>18</v>
      </c>
      <c r="O81" s="17">
        <v>13</v>
      </c>
      <c r="P81" s="18">
        <v>23</v>
      </c>
    </row>
    <row r="82" spans="1:16" ht="12">
      <c r="A82" s="15" t="s">
        <v>207</v>
      </c>
      <c r="B82" s="253" t="s">
        <v>211</v>
      </c>
      <c r="C82" s="248" t="s">
        <v>99</v>
      </c>
      <c r="D82" s="91">
        <f t="shared" si="6"/>
        <v>198</v>
      </c>
      <c r="E82" s="17">
        <v>66</v>
      </c>
      <c r="F82" s="23">
        <f t="shared" si="2"/>
        <v>132</v>
      </c>
      <c r="G82" s="17">
        <v>44</v>
      </c>
      <c r="H82" s="17"/>
      <c r="I82" s="4"/>
      <c r="J82" s="4"/>
      <c r="K82" s="17"/>
      <c r="L82" s="17"/>
      <c r="M82" s="17">
        <v>28</v>
      </c>
      <c r="N82" s="17">
        <v>36</v>
      </c>
      <c r="O82" s="17">
        <v>24</v>
      </c>
      <c r="P82" s="17">
        <v>44</v>
      </c>
    </row>
    <row r="83" spans="1:16" ht="12">
      <c r="A83" s="15" t="s">
        <v>210</v>
      </c>
      <c r="B83" s="253" t="s">
        <v>216</v>
      </c>
      <c r="C83" s="240" t="s">
        <v>90</v>
      </c>
      <c r="D83" s="91">
        <f t="shared" si="6"/>
        <v>69</v>
      </c>
      <c r="E83" s="17">
        <v>23</v>
      </c>
      <c r="F83" s="23">
        <f t="shared" si="2"/>
        <v>46</v>
      </c>
      <c r="G83" s="17">
        <v>8</v>
      </c>
      <c r="H83" s="17"/>
      <c r="I83" s="4"/>
      <c r="J83" s="4"/>
      <c r="K83" s="17"/>
      <c r="L83" s="17"/>
      <c r="M83" s="17"/>
      <c r="N83" s="17"/>
      <c r="O83" s="17">
        <v>24</v>
      </c>
      <c r="P83" s="17">
        <v>22</v>
      </c>
    </row>
    <row r="84" spans="1:16" ht="12" thickBot="1">
      <c r="A84" s="258" t="s">
        <v>215</v>
      </c>
      <c r="B84" s="255" t="s">
        <v>208</v>
      </c>
      <c r="C84" s="240" t="s">
        <v>90</v>
      </c>
      <c r="D84" s="88">
        <f t="shared" si="6"/>
        <v>57</v>
      </c>
      <c r="E84" s="231">
        <v>19</v>
      </c>
      <c r="F84" s="147">
        <f t="shared" si="2"/>
        <v>38</v>
      </c>
      <c r="G84" s="164">
        <v>19</v>
      </c>
      <c r="H84" s="50"/>
      <c r="I84" s="54"/>
      <c r="J84" s="45"/>
      <c r="K84" s="32">
        <v>16</v>
      </c>
      <c r="L84" s="32">
        <v>22</v>
      </c>
      <c r="M84" s="32"/>
      <c r="N84" s="32"/>
      <c r="O84" s="32"/>
      <c r="P84" s="50"/>
    </row>
    <row r="85" spans="1:16" ht="24" customHeight="1" thickBot="1">
      <c r="A85" s="73" t="s">
        <v>36</v>
      </c>
      <c r="B85" s="233" t="s">
        <v>37</v>
      </c>
      <c r="C85" s="77" t="s">
        <v>231</v>
      </c>
      <c r="D85" s="172">
        <f>SUM(D86,D90,D94,D97)</f>
        <v>1827</v>
      </c>
      <c r="E85" s="171">
        <f>SUM(E86,E90,E94,E97)</f>
        <v>450</v>
      </c>
      <c r="F85" s="77">
        <f>F86+F90+F94+F97</f>
        <v>1377</v>
      </c>
      <c r="G85" s="165">
        <f>SUM(G86,G90,G94,G97)</f>
        <v>254</v>
      </c>
      <c r="H85" s="49">
        <v>40</v>
      </c>
      <c r="I85" s="193"/>
      <c r="J85" s="41"/>
      <c r="K85" s="30">
        <f>SUM(K86,K94,K97,K90)</f>
        <v>100</v>
      </c>
      <c r="L85" s="30">
        <f>SUM(L86,L90,L94,L97)</f>
        <v>180</v>
      </c>
      <c r="M85" s="30">
        <f>SUM(M86,M90,M94,M97)</f>
        <v>212</v>
      </c>
      <c r="N85" s="30">
        <f>SUM(N86,N90,N94,N97)</f>
        <v>414</v>
      </c>
      <c r="O85" s="30">
        <f>SUM(O86,O90,O94,O97)</f>
        <v>300</v>
      </c>
      <c r="P85" s="30">
        <f>SUM(P86,P90,P94,P97)</f>
        <v>171</v>
      </c>
    </row>
    <row r="86" spans="1:16" ht="23.25" thickBot="1">
      <c r="A86" s="90" t="s">
        <v>38</v>
      </c>
      <c r="B86" s="86" t="s">
        <v>155</v>
      </c>
      <c r="C86" s="77" t="s">
        <v>89</v>
      </c>
      <c r="D86" s="148">
        <f>SUM(D87:D89)</f>
        <v>743</v>
      </c>
      <c r="E86" s="158">
        <f>SUM(E87:E89)</f>
        <v>197</v>
      </c>
      <c r="F86" s="77">
        <f>SUM(F87:F89)</f>
        <v>546</v>
      </c>
      <c r="G86" s="20">
        <f>SUM(G87)</f>
        <v>98</v>
      </c>
      <c r="H86" s="49">
        <v>14</v>
      </c>
      <c r="I86" s="193"/>
      <c r="J86" s="41"/>
      <c r="K86" s="30">
        <f>SUM(K87:K89)</f>
        <v>100</v>
      </c>
      <c r="L86" s="30">
        <f>SUM(L87:L89)</f>
        <v>80</v>
      </c>
      <c r="M86" s="30">
        <f>SUM(M87:M89)</f>
        <v>42</v>
      </c>
      <c r="N86" s="30">
        <f>SUM(N87:N89)</f>
        <v>144</v>
      </c>
      <c r="O86" s="30">
        <f>SUM(O87:O89)</f>
        <v>180</v>
      </c>
      <c r="P86" s="49"/>
    </row>
    <row r="87" spans="1:16" ht="11.25" customHeight="1">
      <c r="A87" s="34" t="s">
        <v>39</v>
      </c>
      <c r="B87" s="87" t="s">
        <v>86</v>
      </c>
      <c r="C87" s="126" t="s">
        <v>219</v>
      </c>
      <c r="D87" s="88">
        <f>E87+F87</f>
        <v>491</v>
      </c>
      <c r="E87" s="157">
        <v>197</v>
      </c>
      <c r="F87" s="147">
        <f t="shared" si="2"/>
        <v>294</v>
      </c>
      <c r="G87" s="88">
        <v>98</v>
      </c>
      <c r="H87" s="12"/>
      <c r="I87" s="13"/>
      <c r="J87" s="14"/>
      <c r="K87" s="11">
        <v>64</v>
      </c>
      <c r="L87" s="11">
        <v>44</v>
      </c>
      <c r="M87" s="11">
        <v>42</v>
      </c>
      <c r="N87" s="52">
        <v>72</v>
      </c>
      <c r="O87" s="11">
        <v>72</v>
      </c>
      <c r="P87" s="12" t="s">
        <v>119</v>
      </c>
    </row>
    <row r="88" spans="1:16" ht="12">
      <c r="A88" s="34" t="s">
        <v>166</v>
      </c>
      <c r="B88" s="16" t="s">
        <v>124</v>
      </c>
      <c r="C88" s="15" t="s">
        <v>171</v>
      </c>
      <c r="D88" s="88">
        <v>72</v>
      </c>
      <c r="E88" s="102">
        <v>0</v>
      </c>
      <c r="F88" s="23">
        <f t="shared" si="2"/>
        <v>72</v>
      </c>
      <c r="G88" s="91">
        <v>0</v>
      </c>
      <c r="H88" s="18"/>
      <c r="I88" s="19"/>
      <c r="J88" s="4"/>
      <c r="K88" s="17">
        <v>36</v>
      </c>
      <c r="L88" s="17">
        <v>36</v>
      </c>
      <c r="M88" s="17"/>
      <c r="N88" s="17"/>
      <c r="O88" s="17"/>
      <c r="P88" s="18"/>
    </row>
    <row r="89" spans="1:16" ht="13.5" customHeight="1" thickBot="1">
      <c r="A89" s="35" t="s">
        <v>58</v>
      </c>
      <c r="B89" s="16" t="s">
        <v>59</v>
      </c>
      <c r="C89" s="15" t="s">
        <v>220</v>
      </c>
      <c r="D89" s="91">
        <v>180</v>
      </c>
      <c r="E89" s="102">
        <v>0</v>
      </c>
      <c r="F89" s="24">
        <f t="shared" si="2"/>
        <v>180</v>
      </c>
      <c r="G89" s="91">
        <v>0</v>
      </c>
      <c r="H89" s="18"/>
      <c r="I89" s="19"/>
      <c r="J89" s="4"/>
      <c r="K89" s="17"/>
      <c r="L89" s="17"/>
      <c r="M89" s="17"/>
      <c r="N89" s="17">
        <v>72</v>
      </c>
      <c r="O89" s="17">
        <v>108</v>
      </c>
      <c r="P89" s="18"/>
    </row>
    <row r="90" spans="1:16" ht="23.25" thickBot="1">
      <c r="A90" s="90" t="s">
        <v>40</v>
      </c>
      <c r="B90" s="86" t="s">
        <v>120</v>
      </c>
      <c r="C90" s="77" t="s">
        <v>89</v>
      </c>
      <c r="D90" s="77">
        <f>SUM(D91:D93)</f>
        <v>492</v>
      </c>
      <c r="E90" s="158">
        <f>SUM(E91:E93)</f>
        <v>92</v>
      </c>
      <c r="F90" s="77">
        <f>SUM(F91:F93)</f>
        <v>400</v>
      </c>
      <c r="G90" s="20">
        <f>SUM(G91:G93)</f>
        <v>61</v>
      </c>
      <c r="H90" s="49">
        <v>12</v>
      </c>
      <c r="I90" s="55"/>
      <c r="J90" s="41"/>
      <c r="K90" s="49"/>
      <c r="L90" s="49">
        <f>SUM(L91:L93)</f>
        <v>56</v>
      </c>
      <c r="M90" s="49">
        <f>SUM(M91:M93)</f>
        <v>128</v>
      </c>
      <c r="N90" s="49">
        <f>SUM(N91:N93)</f>
        <v>216</v>
      </c>
      <c r="O90" s="49"/>
      <c r="P90" s="49"/>
    </row>
    <row r="91" spans="1:16" ht="30.75" customHeight="1">
      <c r="A91" s="34" t="s">
        <v>41</v>
      </c>
      <c r="B91" s="87" t="s">
        <v>164</v>
      </c>
      <c r="C91" s="126" t="s">
        <v>206</v>
      </c>
      <c r="D91" s="127">
        <f>SUM(E91:F91)</f>
        <v>276</v>
      </c>
      <c r="E91" s="159">
        <v>92</v>
      </c>
      <c r="F91" s="11">
        <f t="shared" si="2"/>
        <v>184</v>
      </c>
      <c r="G91" s="127">
        <v>61</v>
      </c>
      <c r="H91" s="128"/>
      <c r="I91" s="188"/>
      <c r="J91" s="189"/>
      <c r="K91" s="121" t="s">
        <v>119</v>
      </c>
      <c r="L91" s="121">
        <v>56</v>
      </c>
      <c r="M91" s="121">
        <v>56</v>
      </c>
      <c r="N91" s="121">
        <v>72</v>
      </c>
      <c r="O91" s="121" t="s">
        <v>119</v>
      </c>
      <c r="P91" s="190"/>
    </row>
    <row r="92" spans="1:16" ht="12">
      <c r="A92" s="35" t="s">
        <v>100</v>
      </c>
      <c r="B92" s="16" t="s">
        <v>124</v>
      </c>
      <c r="C92" s="129" t="s">
        <v>180</v>
      </c>
      <c r="D92" s="130">
        <v>36</v>
      </c>
      <c r="E92" s="159">
        <v>0</v>
      </c>
      <c r="F92" s="23">
        <f t="shared" si="2"/>
        <v>36</v>
      </c>
      <c r="G92" s="130">
        <v>0</v>
      </c>
      <c r="H92" s="124"/>
      <c r="I92" s="191"/>
      <c r="J92" s="123"/>
      <c r="K92" s="110"/>
      <c r="L92" s="110" t="s">
        <v>119</v>
      </c>
      <c r="M92" s="110"/>
      <c r="N92" s="110">
        <v>36</v>
      </c>
      <c r="O92" s="110"/>
      <c r="P92" s="124"/>
    </row>
    <row r="93" spans="1:16" ht="17.25" customHeight="1" thickBot="1">
      <c r="A93" s="36" t="s">
        <v>60</v>
      </c>
      <c r="B93" s="37" t="s">
        <v>59</v>
      </c>
      <c r="C93" s="202" t="s">
        <v>185</v>
      </c>
      <c r="D93" s="131">
        <v>180</v>
      </c>
      <c r="E93" s="159">
        <v>0</v>
      </c>
      <c r="F93" s="24">
        <f t="shared" si="2"/>
        <v>180</v>
      </c>
      <c r="G93" s="131">
        <v>0</v>
      </c>
      <c r="H93" s="133"/>
      <c r="I93" s="192"/>
      <c r="J93" s="134"/>
      <c r="K93" s="132"/>
      <c r="L93" s="132" t="s">
        <v>119</v>
      </c>
      <c r="M93" s="132">
        <v>72</v>
      </c>
      <c r="N93" s="135">
        <v>108</v>
      </c>
      <c r="O93" s="132"/>
      <c r="P93" s="133"/>
    </row>
    <row r="94" spans="1:16" ht="12" thickBot="1">
      <c r="A94" s="200" t="s">
        <v>42</v>
      </c>
      <c r="B94" s="195" t="s">
        <v>156</v>
      </c>
      <c r="C94" s="196" t="s">
        <v>89</v>
      </c>
      <c r="D94" s="196">
        <f>SUM(D95:D96)</f>
        <v>417</v>
      </c>
      <c r="E94" s="196">
        <f>SUM(E95:E96)</f>
        <v>127</v>
      </c>
      <c r="F94" s="196">
        <f>SUM(F95:F96)</f>
        <v>290</v>
      </c>
      <c r="G94" s="196">
        <f>SUM(G95:G96)</f>
        <v>85</v>
      </c>
      <c r="H94" s="117">
        <v>14</v>
      </c>
      <c r="I94" s="197"/>
      <c r="J94" s="198"/>
      <c r="K94" s="117"/>
      <c r="L94" s="117">
        <f>SUM(L95:L96)</f>
        <v>44</v>
      </c>
      <c r="M94" s="117">
        <f>SUM(M95:M96)</f>
        <v>42</v>
      </c>
      <c r="N94" s="117">
        <f>SUM(N95:N96)</f>
        <v>54</v>
      </c>
      <c r="O94" s="117">
        <f>SUM(O95:O96)</f>
        <v>48</v>
      </c>
      <c r="P94" s="117">
        <f>SUM(P95:P96)</f>
        <v>102</v>
      </c>
    </row>
    <row r="95" spans="1:16" ht="24">
      <c r="A95" s="201" t="s">
        <v>88</v>
      </c>
      <c r="B95" s="206" t="s">
        <v>87</v>
      </c>
      <c r="C95" s="136" t="s">
        <v>222</v>
      </c>
      <c r="D95" s="199">
        <f>SUM(E95:F95)</f>
        <v>381</v>
      </c>
      <c r="E95" s="121">
        <v>127</v>
      </c>
      <c r="F95" s="33">
        <f t="shared" si="2"/>
        <v>254</v>
      </c>
      <c r="G95" s="121">
        <v>85</v>
      </c>
      <c r="H95" s="190"/>
      <c r="I95" s="188"/>
      <c r="J95" s="189"/>
      <c r="K95" s="121" t="s">
        <v>119</v>
      </c>
      <c r="L95" s="121">
        <v>44</v>
      </c>
      <c r="M95" s="121">
        <v>42</v>
      </c>
      <c r="N95" s="121">
        <v>54</v>
      </c>
      <c r="O95" s="121">
        <v>48</v>
      </c>
      <c r="P95" s="190">
        <v>66</v>
      </c>
    </row>
    <row r="96" spans="1:16" ht="12" customHeight="1" thickBot="1">
      <c r="A96" s="194" t="s">
        <v>209</v>
      </c>
      <c r="B96" s="207" t="s">
        <v>55</v>
      </c>
      <c r="C96" s="203" t="s">
        <v>92</v>
      </c>
      <c r="D96" s="204">
        <v>36</v>
      </c>
      <c r="E96" s="153">
        <v>0</v>
      </c>
      <c r="F96" s="24">
        <f t="shared" si="2"/>
        <v>36</v>
      </c>
      <c r="G96" s="153">
        <v>0</v>
      </c>
      <c r="H96" s="152"/>
      <c r="I96" s="205"/>
      <c r="J96" s="137"/>
      <c r="K96" s="153"/>
      <c r="L96" s="153"/>
      <c r="M96" s="153"/>
      <c r="N96" s="153"/>
      <c r="O96" s="153"/>
      <c r="P96" s="152">
        <v>36</v>
      </c>
    </row>
    <row r="97" spans="1:16" ht="12" customHeight="1" thickBot="1">
      <c r="A97" s="59" t="s">
        <v>157</v>
      </c>
      <c r="B97" s="60" t="s">
        <v>158</v>
      </c>
      <c r="C97" s="138" t="s">
        <v>89</v>
      </c>
      <c r="D97" s="139">
        <f>SUM(D98:D100)</f>
        <v>175</v>
      </c>
      <c r="E97" s="160">
        <f>SUM(E98:E100)</f>
        <v>34</v>
      </c>
      <c r="F97" s="149">
        <f>SUM(F98:F100)</f>
        <v>141</v>
      </c>
      <c r="G97" s="140">
        <f>SUM(G98:G100)</f>
        <v>10</v>
      </c>
      <c r="H97" s="139"/>
      <c r="I97" s="143"/>
      <c r="J97" s="142"/>
      <c r="K97" s="143"/>
      <c r="L97" s="143"/>
      <c r="M97" s="141"/>
      <c r="N97" s="142"/>
      <c r="O97" s="143">
        <f>SUM(O98:O100)</f>
        <v>72</v>
      </c>
      <c r="P97" s="143">
        <f>SUM(P98:P100)</f>
        <v>69</v>
      </c>
    </row>
    <row r="98" spans="1:16" ht="12" customHeight="1" thickBot="1">
      <c r="A98" s="61" t="s">
        <v>159</v>
      </c>
      <c r="B98" s="173" t="s">
        <v>160</v>
      </c>
      <c r="C98" s="176" t="s">
        <v>180</v>
      </c>
      <c r="D98" s="178">
        <f>SUM(E98:F98)</f>
        <v>54</v>
      </c>
      <c r="E98" s="161">
        <v>18</v>
      </c>
      <c r="F98" s="147">
        <f t="shared" si="2"/>
        <v>36</v>
      </c>
      <c r="G98" s="167">
        <v>6</v>
      </c>
      <c r="H98" s="144"/>
      <c r="I98" s="106"/>
      <c r="J98" s="107"/>
      <c r="K98" s="107"/>
      <c r="L98" s="107"/>
      <c r="M98" s="107"/>
      <c r="N98" s="107"/>
      <c r="O98" s="107">
        <v>36</v>
      </c>
      <c r="P98" s="107"/>
    </row>
    <row r="99" spans="1:16" ht="12" customHeight="1">
      <c r="A99" s="62" t="s">
        <v>161</v>
      </c>
      <c r="B99" s="174" t="s">
        <v>162</v>
      </c>
      <c r="C99" s="176" t="s">
        <v>180</v>
      </c>
      <c r="D99" s="177">
        <f>SUM(E99:F99)</f>
        <v>49</v>
      </c>
      <c r="E99" s="162">
        <v>16</v>
      </c>
      <c r="F99" s="23">
        <f t="shared" si="2"/>
        <v>33</v>
      </c>
      <c r="G99" s="168">
        <v>4</v>
      </c>
      <c r="H99" s="145"/>
      <c r="I99" s="108"/>
      <c r="J99" s="109"/>
      <c r="K99" s="109"/>
      <c r="L99" s="109"/>
      <c r="M99" s="109"/>
      <c r="N99" s="109"/>
      <c r="O99" s="109"/>
      <c r="P99" s="110">
        <v>33</v>
      </c>
    </row>
    <row r="100" spans="1:16" ht="12" customHeight="1" thickBot="1">
      <c r="A100" s="62" t="s">
        <v>163</v>
      </c>
      <c r="B100" s="175" t="s">
        <v>55</v>
      </c>
      <c r="C100" s="251" t="s">
        <v>229</v>
      </c>
      <c r="D100" s="179">
        <f>SUM(E100:F100)</f>
        <v>72</v>
      </c>
      <c r="E100" s="163">
        <v>0</v>
      </c>
      <c r="F100" s="24">
        <f t="shared" si="2"/>
        <v>72</v>
      </c>
      <c r="G100" s="111">
        <v>0</v>
      </c>
      <c r="H100" s="146"/>
      <c r="I100" s="111"/>
      <c r="J100" s="112"/>
      <c r="K100" s="112"/>
      <c r="L100" s="112"/>
      <c r="M100" s="112"/>
      <c r="N100" s="112" t="s">
        <v>119</v>
      </c>
      <c r="O100" s="112">
        <v>36</v>
      </c>
      <c r="P100" s="113">
        <v>36</v>
      </c>
    </row>
    <row r="101" spans="1:16" ht="12" customHeight="1" thickBot="1">
      <c r="A101" s="90"/>
      <c r="B101" s="86" t="s">
        <v>53</v>
      </c>
      <c r="C101" s="77" t="s">
        <v>230</v>
      </c>
      <c r="D101" s="172">
        <f>D63+D59+D54+D36</f>
        <v>7722</v>
      </c>
      <c r="E101" s="158">
        <f>E36+E54+E59+E63</f>
        <v>2394</v>
      </c>
      <c r="F101" s="149">
        <f>F63+F59+F54+F36</f>
        <v>5328</v>
      </c>
      <c r="G101" s="20">
        <f>G36+G54+G59+G63</f>
        <v>2326</v>
      </c>
      <c r="H101" s="49">
        <v>40</v>
      </c>
      <c r="I101" s="114">
        <f aca="true" t="shared" si="9" ref="I101:P101">I63+I59+I54+I36</f>
        <v>612</v>
      </c>
      <c r="J101" s="114">
        <f t="shared" si="9"/>
        <v>792</v>
      </c>
      <c r="K101" s="114">
        <f t="shared" si="9"/>
        <v>612</v>
      </c>
      <c r="L101" s="114">
        <f t="shared" si="9"/>
        <v>828</v>
      </c>
      <c r="M101" s="114">
        <f t="shared" si="9"/>
        <v>576</v>
      </c>
      <c r="N101" s="114">
        <f t="shared" si="9"/>
        <v>864</v>
      </c>
      <c r="O101" s="114">
        <f t="shared" si="9"/>
        <v>576</v>
      </c>
      <c r="P101" s="114">
        <f t="shared" si="9"/>
        <v>468</v>
      </c>
    </row>
    <row r="102" spans="1:16" ht="12" customHeight="1" thickBot="1">
      <c r="A102" s="90" t="s">
        <v>61</v>
      </c>
      <c r="B102" s="93" t="s">
        <v>43</v>
      </c>
      <c r="C102" s="56"/>
      <c r="D102" s="94"/>
      <c r="E102" s="30"/>
      <c r="F102" s="169"/>
      <c r="G102" s="30"/>
      <c r="H102" s="49"/>
      <c r="I102" s="114"/>
      <c r="J102" s="115"/>
      <c r="K102" s="116"/>
      <c r="L102" s="116"/>
      <c r="M102" s="116"/>
      <c r="N102" s="116"/>
      <c r="O102" s="116"/>
      <c r="P102" s="117" t="s">
        <v>62</v>
      </c>
    </row>
    <row r="103" spans="1:16" ht="12" customHeight="1" thickBot="1">
      <c r="A103" s="90" t="s">
        <v>63</v>
      </c>
      <c r="B103" s="93" t="s">
        <v>64</v>
      </c>
      <c r="C103" s="77"/>
      <c r="D103" s="94"/>
      <c r="E103" s="30"/>
      <c r="F103" s="30"/>
      <c r="G103" s="30"/>
      <c r="H103" s="49"/>
      <c r="I103" s="118"/>
      <c r="J103" s="116"/>
      <c r="K103" s="116"/>
      <c r="L103" s="116"/>
      <c r="M103" s="116"/>
      <c r="N103" s="116"/>
      <c r="O103" s="116"/>
      <c r="P103" s="117" t="s">
        <v>65</v>
      </c>
    </row>
    <row r="104" spans="1:16" ht="12" thickBot="1">
      <c r="A104" s="95" t="s">
        <v>182</v>
      </c>
      <c r="B104" s="96"/>
      <c r="C104" s="97"/>
      <c r="D104" s="292" t="s">
        <v>54</v>
      </c>
      <c r="E104" s="273" t="s">
        <v>70</v>
      </c>
      <c r="F104" s="274"/>
      <c r="G104" s="274"/>
      <c r="H104" s="275"/>
      <c r="I104" s="119">
        <f>SUM(I51:I53,I38:I49)</f>
        <v>612</v>
      </c>
      <c r="J104" s="120">
        <f>SUM(J51:J53,J38:J49)</f>
        <v>792</v>
      </c>
      <c r="K104" s="121">
        <f>SUM(K87,K65:K84,K60:K61,K55:K58)</f>
        <v>576</v>
      </c>
      <c r="L104" s="121">
        <f>SUM(L95,L91,L87,L65:L84,L60:L61,L55:L58)</f>
        <v>792</v>
      </c>
      <c r="M104" s="121">
        <f>SUM(M95,M91,M87,M65:M82,M55:M58,M60:M62)</f>
        <v>504</v>
      </c>
      <c r="N104" s="121">
        <f>SUM(N95,N91,N87,N65:N82,N55:N58,N60:N62)</f>
        <v>648</v>
      </c>
      <c r="O104" s="121">
        <f>SUM(O95,O91,O87,O65:O84,O55:O58,O60:O62,O98:O99)</f>
        <v>432</v>
      </c>
      <c r="P104" s="121">
        <f>SUM(P95,P91,P87,P65:P84,P55:P58,P60:P62,P98:P99)</f>
        <v>396</v>
      </c>
    </row>
    <row r="105" spans="1:17" ht="12" thickBot="1">
      <c r="A105" s="260" t="s">
        <v>64</v>
      </c>
      <c r="B105" s="261"/>
      <c r="C105" s="31"/>
      <c r="D105" s="293"/>
      <c r="E105" s="273" t="s">
        <v>55</v>
      </c>
      <c r="F105" s="274"/>
      <c r="G105" s="274"/>
      <c r="H105" s="275"/>
      <c r="I105" s="122"/>
      <c r="J105" s="123"/>
      <c r="K105" s="150">
        <v>36</v>
      </c>
      <c r="L105" s="110">
        <v>36</v>
      </c>
      <c r="M105" s="110"/>
      <c r="N105" s="110">
        <v>36</v>
      </c>
      <c r="O105" s="110">
        <v>36</v>
      </c>
      <c r="P105" s="124"/>
      <c r="Q105" s="31" t="s">
        <v>177</v>
      </c>
    </row>
    <row r="106" spans="1:16" ht="12" thickBot="1">
      <c r="A106" s="260" t="s">
        <v>67</v>
      </c>
      <c r="B106" s="261"/>
      <c r="C106" s="31"/>
      <c r="D106" s="293"/>
      <c r="E106" s="273" t="s">
        <v>59</v>
      </c>
      <c r="F106" s="274"/>
      <c r="G106" s="274"/>
      <c r="H106" s="275"/>
      <c r="I106" s="122"/>
      <c r="J106" s="150"/>
      <c r="K106" s="110"/>
      <c r="L106" s="123"/>
      <c r="M106" s="110">
        <v>72</v>
      </c>
      <c r="N106" s="110">
        <v>180</v>
      </c>
      <c r="O106" s="110">
        <v>108</v>
      </c>
      <c r="P106" s="124">
        <v>72</v>
      </c>
    </row>
    <row r="107" spans="1:16" ht="12" thickBot="1">
      <c r="A107" s="272" t="s">
        <v>173</v>
      </c>
      <c r="B107" s="261"/>
      <c r="C107" s="31"/>
      <c r="D107" s="293"/>
      <c r="E107" s="273" t="s">
        <v>43</v>
      </c>
      <c r="F107" s="274"/>
      <c r="G107" s="274"/>
      <c r="H107" s="275"/>
      <c r="I107" s="57"/>
      <c r="J107" s="23"/>
      <c r="K107" s="17"/>
      <c r="L107" s="4"/>
      <c r="M107" s="17"/>
      <c r="N107" s="17"/>
      <c r="O107" s="17"/>
      <c r="P107" s="18" t="s">
        <v>62</v>
      </c>
    </row>
    <row r="108" spans="1:16" ht="12" thickBot="1">
      <c r="A108" s="272" t="s">
        <v>71</v>
      </c>
      <c r="B108" s="261"/>
      <c r="C108" s="31"/>
      <c r="D108" s="293"/>
      <c r="E108" s="285" t="s">
        <v>56</v>
      </c>
      <c r="F108" s="286"/>
      <c r="G108" s="286"/>
      <c r="H108" s="287"/>
      <c r="I108" s="57">
        <v>0</v>
      </c>
      <c r="J108" s="23">
        <v>3</v>
      </c>
      <c r="K108" s="150">
        <v>0</v>
      </c>
      <c r="L108" s="150">
        <v>3</v>
      </c>
      <c r="M108" s="150">
        <v>2</v>
      </c>
      <c r="N108" s="150">
        <v>3</v>
      </c>
      <c r="O108" s="150">
        <v>3</v>
      </c>
      <c r="P108" s="151">
        <v>3</v>
      </c>
    </row>
    <row r="109" spans="1:16" ht="12" thickBot="1">
      <c r="A109" s="272" t="s">
        <v>68</v>
      </c>
      <c r="B109" s="261"/>
      <c r="C109" s="31"/>
      <c r="D109" s="293"/>
      <c r="E109" s="285" t="s">
        <v>69</v>
      </c>
      <c r="F109" s="286"/>
      <c r="G109" s="286"/>
      <c r="H109" s="287"/>
      <c r="I109" s="57">
        <v>1</v>
      </c>
      <c r="J109" s="23">
        <v>11</v>
      </c>
      <c r="K109" s="150">
        <v>4</v>
      </c>
      <c r="L109" s="150">
        <v>6</v>
      </c>
      <c r="M109" s="150">
        <v>5</v>
      </c>
      <c r="N109" s="150">
        <v>5</v>
      </c>
      <c r="O109" s="150">
        <v>2</v>
      </c>
      <c r="P109" s="151">
        <v>8</v>
      </c>
    </row>
    <row r="110" spans="1:16" ht="12">
      <c r="A110" s="98"/>
      <c r="B110" s="31"/>
      <c r="C110" s="31"/>
      <c r="D110" s="293"/>
      <c r="E110" s="295" t="s">
        <v>57</v>
      </c>
      <c r="F110" s="296"/>
      <c r="G110" s="296"/>
      <c r="H110" s="297"/>
      <c r="I110" s="267">
        <v>0</v>
      </c>
      <c r="J110" s="265">
        <v>0</v>
      </c>
      <c r="K110" s="265">
        <v>0</v>
      </c>
      <c r="L110" s="265">
        <v>1</v>
      </c>
      <c r="M110" s="265">
        <v>0</v>
      </c>
      <c r="N110" s="265">
        <v>0</v>
      </c>
      <c r="O110" s="265">
        <v>0</v>
      </c>
      <c r="P110" s="289">
        <v>1</v>
      </c>
    </row>
    <row r="111" spans="1:16" ht="1.5" customHeight="1" thickBot="1">
      <c r="A111" s="99"/>
      <c r="B111" s="100"/>
      <c r="C111" s="100"/>
      <c r="D111" s="294"/>
      <c r="E111" s="298"/>
      <c r="F111" s="299"/>
      <c r="G111" s="299"/>
      <c r="H111" s="300"/>
      <c r="I111" s="268"/>
      <c r="J111" s="266"/>
      <c r="K111" s="266"/>
      <c r="L111" s="266"/>
      <c r="M111" s="266"/>
      <c r="N111" s="266"/>
      <c r="O111" s="266"/>
      <c r="P111" s="290"/>
    </row>
    <row r="112" spans="1:2" ht="12">
      <c r="A112" s="291"/>
      <c r="B112" s="291"/>
    </row>
  </sheetData>
  <sheetProtection/>
  <mergeCells count="99">
    <mergeCell ref="G25:J25"/>
    <mergeCell ref="G21:J21"/>
    <mergeCell ref="G22:J22"/>
    <mergeCell ref="G26:J26"/>
    <mergeCell ref="E21:F21"/>
    <mergeCell ref="E22:F22"/>
    <mergeCell ref="E23:F23"/>
    <mergeCell ref="E24:F24"/>
    <mergeCell ref="G23:J23"/>
    <mergeCell ref="G24:J24"/>
    <mergeCell ref="M24:N24"/>
    <mergeCell ref="O21:P21"/>
    <mergeCell ref="O26:P26"/>
    <mergeCell ref="A27:P27"/>
    <mergeCell ref="M26:N26"/>
    <mergeCell ref="K25:L25"/>
    <mergeCell ref="E25:F25"/>
    <mergeCell ref="E26:F26"/>
    <mergeCell ref="K26:L26"/>
    <mergeCell ref="M25:N25"/>
    <mergeCell ref="N10:R10"/>
    <mergeCell ref="M19:N20"/>
    <mergeCell ref="O23:P23"/>
    <mergeCell ref="O24:P24"/>
    <mergeCell ref="O25:P25"/>
    <mergeCell ref="K23:L23"/>
    <mergeCell ref="K24:L24"/>
    <mergeCell ref="M21:N21"/>
    <mergeCell ref="M22:N22"/>
    <mergeCell ref="M23:N23"/>
    <mergeCell ref="K19:L20"/>
    <mergeCell ref="G19:J20"/>
    <mergeCell ref="O22:P22"/>
    <mergeCell ref="O19:P20"/>
    <mergeCell ref="N11:P11"/>
    <mergeCell ref="K21:L21"/>
    <mergeCell ref="K22:L22"/>
    <mergeCell ref="C9:I9"/>
    <mergeCell ref="C8:I8"/>
    <mergeCell ref="E20:F20"/>
    <mergeCell ref="A19:A20"/>
    <mergeCell ref="B19:B20"/>
    <mergeCell ref="C19:C20"/>
    <mergeCell ref="D19:F19"/>
    <mergeCell ref="A109:B109"/>
    <mergeCell ref="E109:H109"/>
    <mergeCell ref="E110:H111"/>
    <mergeCell ref="C7:I7"/>
    <mergeCell ref="C11:I11"/>
    <mergeCell ref="A17:P18"/>
    <mergeCell ref="N12:P12"/>
    <mergeCell ref="C14:I14"/>
    <mergeCell ref="C12:I12"/>
    <mergeCell ref="C13:I13"/>
    <mergeCell ref="O110:O111"/>
    <mergeCell ref="N110:N111"/>
    <mergeCell ref="M110:M111"/>
    <mergeCell ref="A112:B112"/>
    <mergeCell ref="F30:F33"/>
    <mergeCell ref="G31:G33"/>
    <mergeCell ref="H31:H33"/>
    <mergeCell ref="B28:B33"/>
    <mergeCell ref="A108:B108"/>
    <mergeCell ref="D104:D111"/>
    <mergeCell ref="E108:H108"/>
    <mergeCell ref="M31:M33"/>
    <mergeCell ref="O30:P30"/>
    <mergeCell ref="O31:O33"/>
    <mergeCell ref="P110:P111"/>
    <mergeCell ref="L110:L111"/>
    <mergeCell ref="K110:K111"/>
    <mergeCell ref="K31:K33"/>
    <mergeCell ref="L31:L33"/>
    <mergeCell ref="N31:N33"/>
    <mergeCell ref="I31:I33"/>
    <mergeCell ref="I30:J30"/>
    <mergeCell ref="G30:H30"/>
    <mergeCell ref="I28:P29"/>
    <mergeCell ref="M30:N30"/>
    <mergeCell ref="P31:P33"/>
    <mergeCell ref="K30:L30"/>
    <mergeCell ref="E106:H106"/>
    <mergeCell ref="E29:E33"/>
    <mergeCell ref="C28:C33"/>
    <mergeCell ref="E107:H107"/>
    <mergeCell ref="A28:A33"/>
    <mergeCell ref="D29:D33"/>
    <mergeCell ref="E104:H104"/>
    <mergeCell ref="E105:H105"/>
    <mergeCell ref="K5:O5"/>
    <mergeCell ref="K6:O6"/>
    <mergeCell ref="A105:B105"/>
    <mergeCell ref="D28:H28"/>
    <mergeCell ref="F29:H29"/>
    <mergeCell ref="J110:J111"/>
    <mergeCell ref="I110:I111"/>
    <mergeCell ref="J31:J33"/>
    <mergeCell ref="A106:B106"/>
    <mergeCell ref="A107:B107"/>
  </mergeCells>
  <printOptions/>
  <pageMargins left="0.32" right="0.19" top="0.25" bottom="0.45" header="0.5" footer="0.5"/>
  <pageSetup fitToHeight="0" fitToWidth="1" horizontalDpi="600" verticalDpi="600" orientation="landscape" paperSize="9" scale="71" r:id="rId1"/>
  <ignoredErrors>
    <ignoredError sqref="F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lab4</dc:creator>
  <cp:keywords/>
  <dc:description>последние изменения Ю.Г.</dc:description>
  <cp:lastModifiedBy>Слава</cp:lastModifiedBy>
  <cp:lastPrinted>2019-07-11T09:37:15Z</cp:lastPrinted>
  <dcterms:created xsi:type="dcterms:W3CDTF">2011-05-04T09:49:02Z</dcterms:created>
  <dcterms:modified xsi:type="dcterms:W3CDTF">2020-07-13T09:45:09Z</dcterms:modified>
  <cp:category/>
  <cp:version/>
  <cp:contentType/>
  <cp:contentStatus/>
</cp:coreProperties>
</file>